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1"/>
  </bookViews>
  <sheets>
    <sheet name="2018-2022+PPP" sheetId="1" r:id="rId1"/>
    <sheet name="Sipas Rajoneve" sheetId="2" r:id="rId2"/>
    <sheet name="Parashikimi  plani 2018 29.12" sheetId="3" r:id="rId3"/>
    <sheet name="Sipas zerave  plani 2018 " sheetId="4" r:id="rId4"/>
    <sheet name="PLANI OSHEE+BB" sheetId="5" r:id="rId5"/>
  </sheets>
  <definedNames>
    <definedName name="_xlnm._FilterDatabase" localSheetId="0" hidden="1">'2018-2022+PPP'!$C$1:$C$293</definedName>
    <definedName name="_xlnm._FilterDatabase" localSheetId="2" hidden="1">'Parashikimi  plani 2018 29.12'!$A$2:$L$91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G142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44.000.000</t>
        </r>
      </text>
    </comment>
    <comment ref="G162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44.000.000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F3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tenderuar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B7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Agjensite tirana 1.2 durres</t>
        </r>
      </text>
    </comment>
    <comment ref="G79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44.000.000</t>
        </r>
      </text>
    </comment>
  </commentList>
</comments>
</file>

<file path=xl/sharedStrings.xml><?xml version="1.0" encoding="utf-8"?>
<sst xmlns="http://schemas.openxmlformats.org/spreadsheetml/2006/main" count="2345" uniqueCount="443">
  <si>
    <t>Nr.</t>
  </si>
  <si>
    <t>Emertimi i Investimit</t>
  </si>
  <si>
    <t>Qyteti/Komuna/Zona OSHEE</t>
  </si>
  <si>
    <t xml:space="preserve"> Grupi  (N/st, Rrjet, etj)</t>
  </si>
  <si>
    <t>Niveli I tensionit</t>
  </si>
  <si>
    <t>Vlera Total  2019</t>
  </si>
  <si>
    <t>I</t>
  </si>
  <si>
    <t>Ndertim/rikonstruksion elektrik per Nenstacionet</t>
  </si>
  <si>
    <t>Fuqizim I N/stacionit te Traktoreve 110/35/20/6</t>
  </si>
  <si>
    <t xml:space="preserve">Tirane </t>
  </si>
  <si>
    <t>Nen/stacion</t>
  </si>
  <si>
    <t>Shkoder</t>
  </si>
  <si>
    <t>II</t>
  </si>
  <si>
    <t xml:space="preserve">Ndertim/Rikonstruksion linjash te TL </t>
  </si>
  <si>
    <t>linja 35 kV</t>
  </si>
  <si>
    <t>35kV</t>
  </si>
  <si>
    <t xml:space="preserve">Rikonstruksion I rrjetit kabllor 35kV I furnzimit N/stacionit te Kongreseve </t>
  </si>
  <si>
    <t>Furnizimi I Ri me 110/20 kV i Velipojes dhe ndertimi I Pikes Shperndarese 110/20kV</t>
  </si>
  <si>
    <t>Durres</t>
  </si>
  <si>
    <t xml:space="preserve">Fier </t>
  </si>
  <si>
    <t>III</t>
  </si>
  <si>
    <t xml:space="preserve">Blerje Paisje makineri per N/Stacione  dhe likujdim avarish </t>
  </si>
  <si>
    <t>OSHEE</t>
  </si>
  <si>
    <t xml:space="preserve">IV </t>
  </si>
  <si>
    <t xml:space="preserve">Ndertim Rrjeti TM </t>
  </si>
  <si>
    <t>Inspektimi dhe konformiteti  per pajisjet dhe Instalimet elektrike . Mbikqyrja e  fushes elektromagnetike  ne n/stacione dhe kabina elektrike.</t>
  </si>
  <si>
    <t>TM</t>
  </si>
  <si>
    <t>V</t>
  </si>
  <si>
    <t>Ndertim/Rikonstruksion  Rrjeti TM /TU</t>
  </si>
  <si>
    <t>Rrjet TM+TU</t>
  </si>
  <si>
    <t>20 kV - 0.4 kV</t>
  </si>
  <si>
    <t>Ndertimi I fiderit 356 ,20 kV,N/Stacioni Rajonal</t>
  </si>
  <si>
    <t>Projektim - Zbatim I monitorimit te plote te tunelit te kabllove ne N/st Qender</t>
  </si>
  <si>
    <t xml:space="preserve">Rikonfigurimi I rrjetit 20kV I zones se Zogut te Zi , N/stacioni Qender dhe Rajonal 
</t>
  </si>
  <si>
    <t xml:space="preserve">Zhvillimi I rrjetit 20kV TM /TU ne qytetin e Fushe Krujes </t>
  </si>
  <si>
    <t>Ndertim rrjeti TM,20kV,si dhe kabina ve dhe rrjet tu me ABC ne zonen  Shelq,Fier,N/stacioni Fier</t>
  </si>
  <si>
    <t xml:space="preserve">Projektit te rikualifikimit te zones urbane prane qendres se Qytetit te Vlores  </t>
  </si>
  <si>
    <t>Vlore</t>
  </si>
  <si>
    <t>Ndertimi I rrjetit te ri elektrik ne autostraden Lac-Mamuras</t>
  </si>
  <si>
    <t>Burrel</t>
  </si>
  <si>
    <t>10 kV - 0.4 kV</t>
  </si>
  <si>
    <t>Zhvillimi I Rrjeti shperndares 20kVTM/TU  ne Agjensine  e Elbasanit</t>
  </si>
  <si>
    <t>Elbasan</t>
  </si>
  <si>
    <t>VI</t>
  </si>
  <si>
    <t xml:space="preserve">Ndertim/Rikonstruksion kabinash elektrike </t>
  </si>
  <si>
    <t>Rikostruksion rrjeti TM 20kV ( 8 lote)</t>
  </si>
  <si>
    <t>Rikonstruksion I kabinave elektrike(Ndertimor dhe elektrik)</t>
  </si>
  <si>
    <t>VII</t>
  </si>
  <si>
    <t xml:space="preserve">INVESTIMET PRIORITARE (Rrjet TU - ABC lines) </t>
  </si>
  <si>
    <t>Ndertim I fiderit te ri  N/ST. MIFOL per zonen Novosele-Akerni-Bishan , si dhe rrjet TU me ABC</t>
  </si>
  <si>
    <t>Rikostruksion Rrjeti TU me kabull ABC ne zonen e Peqinit  ( lista analirike mars 2017)</t>
  </si>
  <si>
    <t>Ndertim    Rrjet TU   0.4kV( lista analitike  mars 2017)</t>
  </si>
  <si>
    <t>VIII</t>
  </si>
  <si>
    <t xml:space="preserve">Teknollogji Monitorimi  </t>
  </si>
  <si>
    <t xml:space="preserve">Instalimi,montimi  i Sistemit te kontrollit te rrjetit te Vlores ( Faza e pare ) </t>
  </si>
  <si>
    <t>Investimi per sistemin SCADA</t>
  </si>
  <si>
    <t>IX</t>
  </si>
  <si>
    <t xml:space="preserve">INVESTIME NE MATJE  </t>
  </si>
  <si>
    <t>Vlera 10% qe do te paguhet nga OSHEE  per investimet Bankes Boterore</t>
  </si>
  <si>
    <t>Kosto lokale per investimet e Bankes Boterore</t>
  </si>
  <si>
    <t>TOTALI</t>
  </si>
  <si>
    <t>X</t>
  </si>
  <si>
    <t>XI</t>
  </si>
  <si>
    <t xml:space="preserve">PLANI I INVESTIMEVE VITI 2018                      </t>
  </si>
  <si>
    <t>Rrjet TM</t>
  </si>
  <si>
    <t xml:space="preserve">20 kV </t>
  </si>
  <si>
    <t xml:space="preserve">Kabina </t>
  </si>
  <si>
    <t>Rrjet TU</t>
  </si>
  <si>
    <t>0.4 kV</t>
  </si>
  <si>
    <t>Fier</t>
  </si>
  <si>
    <t>110/35/20/6kV</t>
  </si>
  <si>
    <t>Vlera Total  2020</t>
  </si>
  <si>
    <t>Vlera Total  2021</t>
  </si>
  <si>
    <t>Vlera per investimet ne rrjet</t>
  </si>
  <si>
    <t>Vlera per investimet e komponentes se dyte</t>
  </si>
  <si>
    <t>Nr.28 dt 07.07.2016</t>
  </si>
  <si>
    <t>Nr.4 dt 10.02.2017</t>
  </si>
  <si>
    <t>Nr 49  Dt. 28. 09.2017</t>
  </si>
  <si>
    <t>Nr.7 dt 11.04.2017</t>
  </si>
  <si>
    <t>Nr.58 dt 19.12.2016</t>
  </si>
  <si>
    <t>Nr.21 dt 10.05.2016</t>
  </si>
  <si>
    <t>Plani fillestar  I 2016</t>
  </si>
  <si>
    <t>Vendimi I keshillit Mbikqyres</t>
  </si>
  <si>
    <t>Kontratuar</t>
  </si>
  <si>
    <t>Statusi</t>
  </si>
  <si>
    <t>Pyetje</t>
  </si>
  <si>
    <t>Vlera Totale</t>
  </si>
  <si>
    <t>Vlera   2016</t>
  </si>
  <si>
    <t>Vlera   2017</t>
  </si>
  <si>
    <t>Vlera   2018</t>
  </si>
  <si>
    <t>Rikonstruksion  rrjeti TM ajror, Fideri  NR.3  N/ST  KURBNESH 110/6KV</t>
  </si>
  <si>
    <t>Rikonstruksion rrjeti TM ajror,Fideri  HEKURUDHA  N/ST  LAC.1 110/6KV</t>
  </si>
  <si>
    <t>Rikonstruksion  rrjeti TM ajror, Fideri NR.5  N/ST REPS 110/6KV</t>
  </si>
  <si>
    <t>6 kV</t>
  </si>
  <si>
    <t>Berat</t>
  </si>
  <si>
    <t>Ndertim rrjeti TM ,kabine elektrike shtyllore  Rade 4 si dhe rrjeti TU,Fideri F4,N/stacioni Manze</t>
  </si>
  <si>
    <t>Miratim investimi"Kabina tip boks "K1"(Baldushk/E5 e N/Stacionit Farke dhe linja TU me kabell ABC"</t>
  </si>
  <si>
    <t>Miratim investimi"Lidhja unazore e fiderave 20 kV F7 dhe F8 te N/Stacionit Kashar"</t>
  </si>
  <si>
    <t>Miratim investimi"Lidhja unazore e fiderave 20 kV A7 dhe F355 te N/Stacionit Rajonal kab "Konservimi Gjakut"</t>
  </si>
  <si>
    <t>Spostimi I kabines boks "Shkolla Kosova"</t>
  </si>
  <si>
    <t>Miratim investimi"Lidhja unazore e fiderave 20 kV F5 te N/St. Salmone dhe F-8 N/St. Kashar"</t>
  </si>
  <si>
    <t>Kalimi nga 6 ne 20Kv  i kabines Ambasada e Kosoves (Ish OSBE)</t>
  </si>
  <si>
    <t>Miratim investimi"Linja TM 20 kV Fideri E 10, kabina tip boks, daljet e para TU dhe vendosje cele ne N/Stacionin Farke"</t>
  </si>
  <si>
    <t>Miratim investimi"Rikonstruksion rrjeti TU me kabell ABC ne kabinen Bulkar Siper"</t>
  </si>
  <si>
    <t>Miratim investimi"Ndertim I rrjetit TM,TU  dhe kabina shtyllore ne agjensine Burel me punonjesit e OSHEE "</t>
  </si>
  <si>
    <t>6 kV - 0.4 kV</t>
  </si>
  <si>
    <t>Miratim investimi"Rikonstruksioni I Fiderit Buzemadh 10 kV, N/Stacioni 35/10/6 kV Cakran si dhe rikonstruksioni I kabinave 10/0.4 kV dhe linjave TU te tyre"</t>
  </si>
  <si>
    <t>Miratim investimi"Kabina e re shtyllore Kafaraj 3, Fideri nr.26, 6 kV, N/Stacioni Kafaraj 110/35/6 kV"</t>
  </si>
  <si>
    <t>Oponenc, Supervizion, Kolaudim</t>
  </si>
  <si>
    <t>Projektime N/Stacionesh</t>
  </si>
  <si>
    <r>
      <t>Programe I</t>
    </r>
    <r>
      <rPr>
        <b/>
        <sz val="11"/>
        <rFont val="Arial"/>
        <family val="2"/>
      </rPr>
      <t xml:space="preserve">nxhinjerike </t>
    </r>
  </si>
  <si>
    <t>Ndertim Linje TU me kabell me vetmbajtje ABC te disa segmenteve te kabinave K-4, K-6, K-7, te fiderit A20te n/stacionit Rajonal Tirane</t>
  </si>
  <si>
    <t>Ndertim Linje TM, 6kV, kabina shtyllore 100kVA, shkolla Paskuqan dhe linja TU me kabell ABC</t>
  </si>
  <si>
    <t xml:space="preserve">Kthim nga 6kV ne 20kV i kabines elektrike ekzistuese "Poligrafiku" </t>
  </si>
  <si>
    <t>Miratim investimi"Ndertimi I rrjetit 20 TM/TU kV si dhe kabine e re BOX URA E KIRIT, F-10, N/St. SH2 Shkoder"</t>
  </si>
  <si>
    <t>Ndertim rrjeti TM me kabell 20kV, XLPE 3x(1x185)mm² per furnizimin e kabines Dogana Hani I Hotit, Malsi e Madhe</t>
  </si>
  <si>
    <t>Miratim investimi"Ndertimi I dy segmenteve TM qe do te furnizojne Fiderat  1 dhe 2 nga N/Stacioni I Ri Qar 35/6 kV"</t>
  </si>
  <si>
    <t>Rikonstruksion kabinave TM dhe ndertim rrjeti TU me kabell ABC Njesia Lushnje</t>
  </si>
  <si>
    <t>Automatizimi I komandimit ne distance (RTU )</t>
  </si>
  <si>
    <t>Tropoje</t>
  </si>
  <si>
    <t>Studime  me te trete  per marrjen e lejeve te ndertimit                                                                                                      ( Topografik,gjeologjik.arkeologjik,mjedisor)</t>
  </si>
  <si>
    <t xml:space="preserve"> Spostimi I kabines “Amfiteatri”</t>
  </si>
  <si>
    <t>Ndertim i LTM  “Spitali Rajonal”, Shkoder</t>
  </si>
  <si>
    <t xml:space="preserve">10 kV </t>
  </si>
  <si>
    <t xml:space="preserve">Rikonstruksion i rrjetit TM /TU  Zona Theth </t>
  </si>
  <si>
    <t>Instalimi I zerave me siper + punime civile per rikonstruksionin e kabinave</t>
  </si>
  <si>
    <t>Blerje ura lidhese kabllore TR-Panel TU,materiale ,aksesore nga OSHEE per 16659 kabina elektrike</t>
  </si>
  <si>
    <t>Rrjet TU me percjelles ABC ne Tirane</t>
  </si>
  <si>
    <t>Rikonstruksioni I N/stacionit Jagodine ( faza e pare  )</t>
  </si>
  <si>
    <t>Investimi ne Matjen e bilancit ne tensionin e ulet te kabinave dhe  MDM(  N/Stacioni Shkodra 1)</t>
  </si>
  <si>
    <t xml:space="preserve">Vlere e parashikuar per shpronesim </t>
  </si>
  <si>
    <t>XII</t>
  </si>
  <si>
    <t>XIII</t>
  </si>
  <si>
    <t>XIV</t>
  </si>
  <si>
    <t>XV</t>
  </si>
  <si>
    <t>XVI</t>
  </si>
  <si>
    <t>Vlera per investimet e komponentes se dyte  ( analitikisht )</t>
  </si>
  <si>
    <t>Salla baterish per N/Stacione</t>
  </si>
  <si>
    <t>Lezhe</t>
  </si>
  <si>
    <t xml:space="preserve"> Rikonstruksioni I fiderit te Ujesjellesit, N/Stacioni Barjam Curi (VALBONE)</t>
  </si>
  <si>
    <t>Nyje transformuese per N/Stacione</t>
  </si>
  <si>
    <t>Rikonstruksion I nyjeve kritike per TL</t>
  </si>
  <si>
    <t xml:space="preserve">Pajisje per nyjet krikike ne qarqet sekondare </t>
  </si>
  <si>
    <t>Ndertimi I zyrave te Rajonit Durres</t>
  </si>
  <si>
    <t>Ndertim  Rrjet TU   0.4kV ne Rajonin Tirane</t>
  </si>
  <si>
    <t>Ndertim  Rrjet TU   0.4kV( lista analitike  mars 2017)</t>
  </si>
  <si>
    <t>Ndertim  Rrjet TU   0.4kV ne Rajonin Shkoder</t>
  </si>
  <si>
    <t>Ndertim  Rrjet TU   0.4kV ne Rajonin Lezhe</t>
  </si>
  <si>
    <t>Pajisje komutuese te tensionit te Mesem</t>
  </si>
  <si>
    <t xml:space="preserve">Makineri -Pajisje per lokalizimin dhe percaktimin e  difekteve ne rrjetin shperndares </t>
  </si>
  <si>
    <t>Nyje transformuese ne TM</t>
  </si>
  <si>
    <t>Spostimi I kabines boks "Mihal Duri"</t>
  </si>
  <si>
    <t xml:space="preserve">Ndertim Linje TU me kabell me vetmbajtje ABC te kabinave "B5", "B6", "B7", "B8", "B9" te fiderit F-17, N/St Kashar Tirane  </t>
  </si>
  <si>
    <t xml:space="preserve">Matesa bilanci ne kabine </t>
  </si>
  <si>
    <t xml:space="preserve">Blerje mates per konsum te energjise + materiale ndihmese </t>
  </si>
  <si>
    <t>Viti 2017</t>
  </si>
  <si>
    <t>Viti 2018</t>
  </si>
  <si>
    <t>Viti 2019</t>
  </si>
  <si>
    <t>TOTALI                     2018</t>
  </si>
  <si>
    <t>Burimi i Financimit</t>
  </si>
  <si>
    <t>Periudha garancise</t>
  </si>
  <si>
    <t>Norma e Interesit         (%)</t>
  </si>
  <si>
    <t>Data e Parashikuar per Fillimin</t>
  </si>
  <si>
    <t>Data e Parashikuar per Perfundimin</t>
  </si>
  <si>
    <t>Qellimi i Realizimit te Investimit</t>
  </si>
  <si>
    <t>Kap.Vetjak (leke)</t>
  </si>
  <si>
    <t>Banka Boterore Hua              (leke)</t>
  </si>
  <si>
    <t>2 vjet</t>
  </si>
  <si>
    <t>5,95</t>
  </si>
  <si>
    <t>Rritje e Sigurise</t>
  </si>
  <si>
    <t>Qendr.ne Furnizim</t>
  </si>
  <si>
    <t>Reduktim Humbje Tek.</t>
  </si>
  <si>
    <t>Reduktim Humbje JoTek.</t>
  </si>
  <si>
    <t>Rritje Arketimi</t>
  </si>
  <si>
    <t>Dhjetor 2016</t>
  </si>
  <si>
    <t>Dhjetor 2017</t>
  </si>
  <si>
    <t>x</t>
  </si>
  <si>
    <t>Furnizim dhe Instalim ne Nenstacion ( Tirana Kombinat )</t>
  </si>
  <si>
    <t>Furnizim dhe Instalim ne Nenstacion ( Tirana Qender 1 )</t>
  </si>
  <si>
    <t>Nentor 2017</t>
  </si>
  <si>
    <t>Maj 2018</t>
  </si>
  <si>
    <t>Shtator 2018</t>
  </si>
  <si>
    <t>Shtylla betoni per linjat TU ( 10,000 cope)</t>
  </si>
  <si>
    <t>Blerje kablli Te tensionit te mesem dhe tensionit te ulet</t>
  </si>
  <si>
    <t>IV</t>
  </si>
  <si>
    <t>Nentor 2016</t>
  </si>
  <si>
    <t>Maj 2017</t>
  </si>
  <si>
    <t>Janar 2017</t>
  </si>
  <si>
    <t>Shkurt 2017</t>
  </si>
  <si>
    <t>Mars 2017</t>
  </si>
  <si>
    <t>Qershor 2018</t>
  </si>
  <si>
    <t>Tetor 2016</t>
  </si>
  <si>
    <t>Prill 2017</t>
  </si>
  <si>
    <t>Shtator 2017</t>
  </si>
  <si>
    <t>Janar 2018</t>
  </si>
  <si>
    <t>Shtatot 2017</t>
  </si>
  <si>
    <t>Blerje transformatoresh</t>
  </si>
  <si>
    <t>Qershor 2017</t>
  </si>
  <si>
    <t>Tetor 2017</t>
  </si>
  <si>
    <t>Prill 2018</t>
  </si>
  <si>
    <t>Investime te sistemin Billing</t>
  </si>
  <si>
    <t>Dhjetor 2018</t>
  </si>
  <si>
    <t xml:space="preserve">TOTALI </t>
  </si>
  <si>
    <t>VO:</t>
  </si>
  <si>
    <t>2. Vlera e investimit per vitin 2018 eshte  2,043,884,798leke (me fondet e Bankes Boterore)</t>
  </si>
  <si>
    <t xml:space="preserve">3. Vlera e investimit e vitit 2017 dhe e vitit 2019 paraqitet vetem per efekt te   lidhjes se tyre me investimet e vitit 2018 </t>
  </si>
  <si>
    <t>Mars 2018</t>
  </si>
  <si>
    <t>Korrik 2018</t>
  </si>
  <si>
    <t>Shkurt 2018</t>
  </si>
  <si>
    <t>Maj2018</t>
  </si>
  <si>
    <t>Tetor 2018</t>
  </si>
  <si>
    <t>Mars  2018</t>
  </si>
  <si>
    <t>Gusht 2018</t>
  </si>
  <si>
    <t>1. Vlera e investimit per vitin 2018 eshte  8,757,419,274 leke (me fondet e OSHEE-se)</t>
  </si>
  <si>
    <t>Tirane</t>
  </si>
  <si>
    <t>Studimi I zhvillimit te rrjetit inxhinierik per furnizimin me energji elektrike ne qender te Tiranes ne perputhje me zhvillimin Urban te Bashkise   Tirane</t>
  </si>
  <si>
    <t>Studimi ,analiza e furnizimit te panderprere me energji elektrike  dhe rritja e shkalles se sigurise se  rrjetit te Tiranes</t>
  </si>
  <si>
    <t>S1-S/S SELITE</t>
  </si>
  <si>
    <t>S2-S/S SELITE</t>
  </si>
  <si>
    <t>T1-S/S KOMBINAT</t>
  </si>
  <si>
    <t>T2-S/S KOMBINAT</t>
  </si>
  <si>
    <t>T3-S/S KOMBINAT</t>
  </si>
  <si>
    <t>T4-S/S KOMBINAT</t>
  </si>
  <si>
    <t>T5-S/S KOMBINAT</t>
  </si>
  <si>
    <t>T6-S/S KOMBINAT</t>
  </si>
  <si>
    <t>F3 S/S GOLEM</t>
  </si>
  <si>
    <t>F4 S/S GOLEM</t>
  </si>
  <si>
    <t>F5 S/S GOLEM</t>
  </si>
  <si>
    <t>F6 S/S GOLEM</t>
  </si>
  <si>
    <t>F7 S/S GOLEM</t>
  </si>
  <si>
    <t>F8 S/S GOLEM</t>
  </si>
  <si>
    <t xml:space="preserve">F10, F11, F12 S/S Fieri 1 &amp; 
</t>
  </si>
  <si>
    <t>FEEDER NR7 S/S VLORA</t>
  </si>
  <si>
    <t>FEEDER NR8 S/S VLORA</t>
  </si>
  <si>
    <t xml:space="preserve">FEEDER TOWARDS KANINA SS/VLORA2 </t>
  </si>
  <si>
    <t xml:space="preserve">NARTA SVERNECI </t>
  </si>
  <si>
    <t>FEEDER NR5 S/S GJIROKASTER</t>
  </si>
  <si>
    <t>FEEDER NR6 S/S GJIROKASTER</t>
  </si>
  <si>
    <t>FEEDER NR7 S/S GJIROKASTER</t>
  </si>
  <si>
    <t>FEEDER NR9 S/S SARANDE (INERTE)</t>
  </si>
  <si>
    <t>FEEDER NR 1  POGRADEC</t>
  </si>
  <si>
    <t>FEEDER NR 2  POGRADEC</t>
  </si>
  <si>
    <t>FEEDER NR 3  POGRADEC</t>
  </si>
  <si>
    <t>FEEDER NR 4  POGRADEC</t>
  </si>
  <si>
    <t>T17-S/S KOMBINAT</t>
  </si>
  <si>
    <t>T18-S/S KOMBINAT</t>
  </si>
  <si>
    <t>T19-S/S KOMBINAT</t>
  </si>
  <si>
    <t>F1 S/S FUSHE KRUJE</t>
  </si>
  <si>
    <t>F2 S/S FUSHE KRUJE</t>
  </si>
  <si>
    <t>F4 S/S FUSHE KRUJE</t>
  </si>
  <si>
    <t>KOLEKTOR F3+F7+F8</t>
  </si>
  <si>
    <t>FEEDER NR 5   POGRADEC</t>
  </si>
  <si>
    <t>FEEDER NR 6  POGRADEC</t>
  </si>
  <si>
    <t>FEEDER NR 7  POGRADEC</t>
  </si>
  <si>
    <t>FEEDER NR 8  POGRADEC</t>
  </si>
  <si>
    <t>COLLECTORS  POGRADEC</t>
  </si>
  <si>
    <t xml:space="preserve">M4, M5, M6, M7, M8, M9, M10  S/S Fieri 2
</t>
  </si>
  <si>
    <t>Vlera Total  2017</t>
  </si>
  <si>
    <t>Vlera Total  2018</t>
  </si>
  <si>
    <t>2017-2020</t>
  </si>
  <si>
    <t>BB</t>
  </si>
  <si>
    <t>Baza materiale per investimet e Bankes Boterore</t>
  </si>
  <si>
    <t>FEEDER NR 2   POGRADEC</t>
  </si>
  <si>
    <t>FEEDER NR 4   POGRADEC</t>
  </si>
  <si>
    <t>FEEDER NR 5  POGRADEC</t>
  </si>
  <si>
    <t>FEEDER NR 6   POGRADEC</t>
  </si>
  <si>
    <t>FEEDER NR 7   POGRADEC</t>
  </si>
  <si>
    <t>FEEDER NR 8   POGRADEC</t>
  </si>
  <si>
    <t>COLLECTORS   POGRADEC</t>
  </si>
  <si>
    <t>TOTALI OSHEE</t>
  </si>
  <si>
    <t>TOTALI  Baza materiale per investimet e B,B (Kosto e Huaj)</t>
  </si>
  <si>
    <t>PPP</t>
  </si>
  <si>
    <t>Investime ne N/Stacione</t>
  </si>
  <si>
    <t xml:space="preserve">Investim ne  MATJE  </t>
  </si>
  <si>
    <t>Invetim ne sistemin SCADA</t>
  </si>
  <si>
    <t>PAKETA E INVESTIMEVE AFAT GJATE</t>
  </si>
  <si>
    <t>Vlera Total  2016</t>
  </si>
  <si>
    <t>I.1</t>
  </si>
  <si>
    <t>Ndertim  N/Stacione te rinj</t>
  </si>
  <si>
    <t>N/st Zogu I Zi 110/20kV</t>
  </si>
  <si>
    <t>N/stacioni Gjiri I Lalzit 110/20kV</t>
  </si>
  <si>
    <t>110/20 kV</t>
  </si>
  <si>
    <t xml:space="preserve">Ndertimi I N/stacionit te ri te Fueshe Krujes </t>
  </si>
  <si>
    <t>Ndertim I N/stacionit Fieri 2 110/20kV</t>
  </si>
  <si>
    <t>110/20kV</t>
  </si>
  <si>
    <t>I.2</t>
  </si>
  <si>
    <t xml:space="preserve">Rikonstruksion  N/Stacione </t>
  </si>
  <si>
    <t>N/ST LAC 1 110/6 Kv  (  1960)</t>
  </si>
  <si>
    <t>N/ST LAC 2 110/6 Kv ( 1967)</t>
  </si>
  <si>
    <t xml:space="preserve">N/ST F.ARREZ 110/35/10 Kv   ( 1970  ) </t>
  </si>
  <si>
    <t>N/ST BULQIZE 110/35/6kV  (  1969 )</t>
  </si>
  <si>
    <t>N/ST SELENICE 110/35/6 Kv    (1984)</t>
  </si>
  <si>
    <t>N/ST Prrenjas 110/35/6 kV (  1969 )</t>
  </si>
  <si>
    <t>Rikonstruksion I anes 35 dhe 20kV te N/stacionit te Shkozetit ( faza e  emergjences )</t>
  </si>
  <si>
    <t xml:space="preserve">Rikosntruksion I anes 110kV dhe fuqizimi I N/stacionit te shkozetit ( faza e dyte ) </t>
  </si>
  <si>
    <t xml:space="preserve">Fuqizimi I N/stacionit te Kasharit 110/20kV </t>
  </si>
  <si>
    <t xml:space="preserve">Ndertim I N/stacionit te Pogradecit 110/20kV </t>
  </si>
  <si>
    <t xml:space="preserve">Fuqizimi I N/stacionit te Sallmone 110/20kV </t>
  </si>
  <si>
    <t>Rikonstruksion I N/Stacionit te Kucoves</t>
  </si>
  <si>
    <t>N/ST SHKODER-2 110/35/20/6 Kv   ( 1988 )</t>
  </si>
  <si>
    <t>N/ST PLASMASI-110/ 35/20/6 Kv   ( 1972)</t>
  </si>
  <si>
    <t>N/ST Fiber 110/20/6 Kv   (Viti ndertimit ) 1968 ,  2005</t>
  </si>
  <si>
    <t xml:space="preserve">T O T A L I </t>
  </si>
  <si>
    <t>Vlera Total  2022</t>
  </si>
  <si>
    <t>N/stacioni 110/10kV Leskovik</t>
  </si>
  <si>
    <t>Oshee</t>
  </si>
  <si>
    <t>N/Stacion</t>
  </si>
  <si>
    <t>110/10 kV</t>
  </si>
  <si>
    <t xml:space="preserve">Rikonstruksion I N/stacionit te Bunecit 35/20/10kV  2x3.15MVA </t>
  </si>
  <si>
    <t xml:space="preserve">Sarande </t>
  </si>
  <si>
    <t>35/20/10kV</t>
  </si>
  <si>
    <t>Ndertim I N/stacionit te Livadhjase  35/20 kV 2x3.15MVA</t>
  </si>
  <si>
    <t>35/20kV</t>
  </si>
  <si>
    <t>Ndertim I N/Stacionit  I Ri  TAMARE  35/20/10 kV</t>
  </si>
  <si>
    <t>35/20/10 kV</t>
  </si>
  <si>
    <t>Furnizim me linje te dyte 110kV I N/Stacionit Qender</t>
  </si>
  <si>
    <t>Linje TL</t>
  </si>
  <si>
    <t>110kV</t>
  </si>
  <si>
    <t xml:space="preserve">Rikonstruksion dhe ndertim I linjes 35kV ,segmenti  BUNEC_SARANDE </t>
  </si>
  <si>
    <t>Sarande</t>
  </si>
  <si>
    <t>Rikonstruksion i linjes 35kV ,N/stacioni Koplik-N/stacioni Vukpalaj</t>
  </si>
  <si>
    <t>Rikonstruksion Linja 35 kV TEC-Ndroq  L  30- 3/1</t>
  </si>
  <si>
    <t>DTL</t>
  </si>
  <si>
    <t>Rikonstruksion Linja 35 kV Puke - Koman</t>
  </si>
  <si>
    <t>Rikonstruksion Linja 35 Kv, L-30-50/1,L-30-50/2(Shkodra 2-Cas-Velipoje)</t>
  </si>
  <si>
    <t>Ndertimi I linjes 35 kV Vukpalaj-Tamare</t>
  </si>
  <si>
    <t>Rikonstruksion Linja 35 kV Degezimi i Manzes L 30-33</t>
  </si>
  <si>
    <t>Rikonstruksion Linja 35 kV  HEC-Qafe Molle-Kinostudjo L 30 - 15</t>
  </si>
  <si>
    <t>Zhvillimi I rrjetit TM/TU ne Delvine</t>
  </si>
  <si>
    <t xml:space="preserve">"Ndertim rrjeti TU me kabell ABC, kabinat e fideri Nr.7(10 kV), N.Stacioni Kucove" </t>
  </si>
  <si>
    <t xml:space="preserve">"Ndertimi I rrjetit TU me kabell ABC fideri Nr.8(10 kV) N.Stacioni Kucove" </t>
  </si>
  <si>
    <t>Investime rrjet TM/TU Loti  I Berat  ( lista analirike mars 2017)</t>
  </si>
  <si>
    <t>Investime rrjet TM/TU Loti    II Berat  ( lista analirike mars 2017)</t>
  </si>
  <si>
    <t>Investime rrjet TM/TU Loti  III Berat  ( lista analirike mars 2017)</t>
  </si>
  <si>
    <t>Lushnje</t>
  </si>
  <si>
    <t>Investime rrjet TM/TU Loti   II Lushnje  ( lista analirike mars 2017)</t>
  </si>
  <si>
    <t>Ndertimi I Fiderit A5 20kV Berat dhe kabinave dhe rrjetit TU me kabell ABC</t>
  </si>
  <si>
    <t>Ndertim rrjeti TM 20kV,nderti kabinash elektrike  si dhe rrjet TU me percjelles ABC ,Tamare</t>
  </si>
  <si>
    <t>Zhvillimi I rrjetit 20kV  TM/TU ne Zejmen ,Lezhe</t>
  </si>
  <si>
    <t>Ndertimi I rrjetit TM/TU ne Zonen Trush(linje TM ,Kabina elektyrike dhe rrjet TU me percjellesa ABC)</t>
  </si>
  <si>
    <t xml:space="preserve">“Fideri I ri C19 nga N/St Traktora per kabiant qe furnizon Fideri 85 si dhe rrjeti TU me ABC I ketyre kabinave”, </t>
  </si>
  <si>
    <t xml:space="preserve">Rikonstruksion I I rrjetit kabllor 6kV ne nivelin 20kV per objektet qeveritare </t>
  </si>
  <si>
    <t>KALIMI I NJOLLAVE TE RRJETIT 6KV NE RRJETIN 20 KV, QYTETI VLORE</t>
  </si>
  <si>
    <t>Ndertim rrjeti TM/TU,  LOTI II  ( lista analirike mars 2017)</t>
  </si>
  <si>
    <t>Ndertim rrjeti TM/TU,   LOTI IV  ( lista analirike mars 2017)</t>
  </si>
  <si>
    <t>Zhvillimi I rrjetit TM/TU ne Gline</t>
  </si>
  <si>
    <t>Gjirokaster</t>
  </si>
  <si>
    <t>20kV - 0.4kV</t>
  </si>
  <si>
    <t xml:space="preserve">“Rikonstruksioni I zyrave agjensia Pogradec" </t>
  </si>
  <si>
    <t>Projekt, preventiv, relacion teknik: “Godine multifunksionale OSHEE Njesia Ballsh"</t>
  </si>
  <si>
    <t>Pogradec</t>
  </si>
  <si>
    <t>N/St 110/35/10 LOZHAN Korce</t>
  </si>
  <si>
    <t>Ndertimi I N/St te ri ne SHENGJIN  110/20kV</t>
  </si>
  <si>
    <t xml:space="preserve">N/St 110/35 Bulqize 2 </t>
  </si>
  <si>
    <t>Linja  TL per furnizimin e N/St 110/35 Bulqize 3</t>
  </si>
  <si>
    <t>Ndertimi I rrjetit TM 20 kV te Ndertimi I kabinave te reja dhe rikonstruksioni I kabinave ekzistuese  te N/stacionit te ri VALIAS 110/20kV</t>
  </si>
  <si>
    <t>Ndertimi I rrjetit TM 20 kV te Ndertimi I kabinave te reja dhe rikonstruksioni I kabinave ekzistuese  te N/stacionit  Zugu I Zi  110/20kV</t>
  </si>
  <si>
    <t>Ndertimi I rrjetit TM 20 kV te Ndertimi I kabinave te reja dhe rikonstruksioni I kabinave ekzistuese  te N/stacionit te ri Gjiri I Lalzit  110/20kV</t>
  </si>
  <si>
    <t>Fideri i ri 20 kV Nr.9 (Kthimi Fiderit Nr'2/6kV N/St Plasmas ne 20kV)</t>
  </si>
  <si>
    <t>Ndertimi I rrjetit TU ,ABC  te N/stacionit te ri VALIAS   110/20kV</t>
  </si>
  <si>
    <t>Ndertimi I rrjetit TU ,ABC  te N/stacionit  Zogu I zi 110/20kV</t>
  </si>
  <si>
    <t>Ndertimi I rrjetit TU ,ABC  te N/stacionit  Kinostudjo 110/20kV</t>
  </si>
  <si>
    <t>Ndertimi I rrjetit TU ,ABC  te N/stacionit te ri Shengjin  110/20kV</t>
  </si>
  <si>
    <t>Ndertimi I rrjetit TU ,ABC  te N/stacionit te ri Velipoje   110/20kV</t>
  </si>
  <si>
    <t>Ndertimi I rrjetit TU ,ABC  te N/stacionit te ri Gjiri I Lalzit   110/20kV</t>
  </si>
  <si>
    <t xml:space="preserve">PLANI I INVESTIMEVE VITI 2018  - 2021                </t>
  </si>
  <si>
    <t>Ndertimi I rrjetit TM 20 kV te Ndertimi I kabinave te reja dhe rikonstruksioni I kabinave ekzistuese  te N/stacionit te ri Velipoje  110/20kV</t>
  </si>
  <si>
    <t>Ndertimi I rrjetit TM 20 kV te Ndertimi I kabinave te reja dhe rikonstruksioni I kabinave ekzistuese  te N/stacionit te ri Shengjin  110/20kV</t>
  </si>
  <si>
    <t>N/St Pogradec 110/20/35/10kV</t>
  </si>
  <si>
    <t>Ndertimi  Fideri 1  20kV i Ri , Kabina , Rrjeti TU</t>
  </si>
  <si>
    <t>Ndertimi  Fideri 2  20kV i Ri , Kabina , Rrjeti TU</t>
  </si>
  <si>
    <t>Ndertimi  Fideri 3  20kV i Ri , Kabina , Rrjeti TU</t>
  </si>
  <si>
    <t>Ndertimi  Fideri 4  20kV i Ri , Kabina , Rrjeti TU</t>
  </si>
  <si>
    <t>Ndertimi  Fideri 5  20kV i Ri , Kabina , Rrjeti TU</t>
  </si>
  <si>
    <t>Ndertimi  Fideri 6  20kV i Ri , Kabina , Rrjeti TU</t>
  </si>
  <si>
    <t>Ndertimi  Fideri 7  20kV i Ri , Kabina , Rrjeti TU</t>
  </si>
  <si>
    <t xml:space="preserve">Ndertimi I kolektorit dales te fiderave 20kV </t>
  </si>
  <si>
    <t>Linja Ajrore TM Tushemisht</t>
  </si>
  <si>
    <t xml:space="preserve">Tre Linja TM 20kV per mbylljen e unazave </t>
  </si>
  <si>
    <t>Ndertimi I rrjetit TM 20 kV te Ndertimi I kabinave te reja dhe rikonstruksioni I kabinave ekzistuese  te N/stacionit te ri Lozhan 110/35/10kV</t>
  </si>
  <si>
    <t>Ndertimi I rrjetit TM 20 kV te Ndertimi I kabinave te reja dhe rikonstruksioni I kabinave ekzistuese  te N/stacionit te ri Leskovik  110/10kV</t>
  </si>
  <si>
    <t xml:space="preserve">Korce </t>
  </si>
  <si>
    <t>Ndertimi I rrjetit TU ,ABC  te N/stacionit te ri Leskovik  110/10kV</t>
  </si>
  <si>
    <t>20 kV /0.4 kV</t>
  </si>
  <si>
    <t>10 kV /0.4 kV</t>
  </si>
  <si>
    <t>110/20/35/10kV</t>
  </si>
  <si>
    <t>110/35 kV</t>
  </si>
  <si>
    <t>Ndertimi I rrjetit TU ,ABC  te N/stacionit te ri Lozhan   110/35/10kV</t>
  </si>
  <si>
    <t>PLANI I INVESTIMEVE AFAT GJATE 2018-2022</t>
  </si>
  <si>
    <t>TOTALI I investimeve ne N/STACIONE</t>
  </si>
  <si>
    <t xml:space="preserve">PLANI I INVESTIMEVE VITI 2018  - 2022    ME FONDET E OSHEE             </t>
  </si>
  <si>
    <t>2018-2022</t>
  </si>
  <si>
    <t xml:space="preserve">Humbjet </t>
  </si>
  <si>
    <t>Treguesit e performances</t>
  </si>
  <si>
    <t>Baza materiale</t>
  </si>
  <si>
    <t>Para investimit</t>
  </si>
  <si>
    <t>Pas investimit</t>
  </si>
  <si>
    <t>SAIF</t>
  </si>
  <si>
    <t>SAID</t>
  </si>
  <si>
    <t>Linje TM</t>
  </si>
  <si>
    <t>Kabinat</t>
  </si>
  <si>
    <t>Linje TU</t>
  </si>
  <si>
    <t>Humbjet Viti 2014 (kWh)</t>
  </si>
  <si>
    <t>Humbjet ne (%)</t>
  </si>
  <si>
    <t>Humbjet e perllogaritura  (kWh)</t>
  </si>
  <si>
    <t>Humbjet e perllogaritura (%)</t>
  </si>
  <si>
    <t>Para Investimit</t>
  </si>
  <si>
    <t>Pas Investimit</t>
  </si>
  <si>
    <t>Nr.i abonent</t>
  </si>
  <si>
    <t>Linje 20 kV kabllore (km)</t>
  </si>
  <si>
    <t>Linje 20 kV ajrore (km)</t>
  </si>
  <si>
    <t>Linje ajrore 6/10 kV (km)</t>
  </si>
  <si>
    <t>Rik. linje ajrore 6/10 kV (km)</t>
  </si>
  <si>
    <t>Box e re (cope)</t>
  </si>
  <si>
    <t>Murature e re (cope)</t>
  </si>
  <si>
    <t>Rik. murature (cope)</t>
  </si>
  <si>
    <t>Shtyllore e re (cope)</t>
  </si>
  <si>
    <t>Rik. shtyllore (cope)</t>
  </si>
  <si>
    <t>Shtylla b/a TU    ( cope)</t>
  </si>
  <si>
    <r>
      <t>Kabllo koaksial  1*6/6, 4*10 mm</t>
    </r>
    <r>
      <rPr>
        <b/>
        <sz val="11"/>
        <color indexed="8"/>
        <rFont val="Calibri"/>
        <family val="2"/>
      </rPr>
      <t>² (ml)</t>
    </r>
  </si>
  <si>
    <r>
      <t>Kabllo ABC     25-95 mm</t>
    </r>
    <r>
      <rPr>
        <b/>
        <sz val="11"/>
        <color indexed="8"/>
        <rFont val="Calibri"/>
        <family val="2"/>
      </rPr>
      <t>²     (ml )</t>
    </r>
  </si>
  <si>
    <t>Linje kabllore (ml)</t>
  </si>
  <si>
    <t>Linje ajrore (ml)</t>
  </si>
  <si>
    <t>Blerje Paisje makineri per N/Stacione  dhe likujdim avarish dhe ndertim godine OSHEE</t>
  </si>
  <si>
    <t>Rajoni Tirane</t>
  </si>
  <si>
    <t>Rajoni Durres</t>
  </si>
  <si>
    <t>Rajoni Elbasan</t>
  </si>
  <si>
    <t>Rajoni Fier</t>
  </si>
  <si>
    <t>Rajoni Shkoder</t>
  </si>
  <si>
    <t>Rajoni Vlore</t>
  </si>
  <si>
    <t>Rajoni Berat</t>
  </si>
  <si>
    <t>Rajoni Korce</t>
  </si>
  <si>
    <t>Rajoni Gjirokaster</t>
  </si>
  <si>
    <t>Rajoni Burrel</t>
  </si>
  <si>
    <t>Njesia KUKES</t>
  </si>
  <si>
    <t>XVII</t>
  </si>
  <si>
    <t>Vlera 2018</t>
  </si>
  <si>
    <t>Viti 2020</t>
  </si>
  <si>
    <t>Viti 2021</t>
  </si>
  <si>
    <t>Viti 2022</t>
  </si>
  <si>
    <t>`</t>
  </si>
  <si>
    <t xml:space="preserve"> </t>
  </si>
  <si>
    <t xml:space="preserve">Programe Inxhinjerike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</si>
</sst>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L_e_k_-;\-* #,##0_L_e_k_-;_-* &quot;-&quot;??_L_e_k_-;_-@_-"/>
    <numFmt numFmtId="166" formatCode="0.0%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2"/>
      <name val="Arial"/>
      <family val="2"/>
    </font>
    <font>
      <b/>
      <sz val="10"/>
      <name val="Arial"/>
      <family val="2"/>
    </font>
    <font>
      <b/>
      <sz val="10"/>
      <color indexed="62"/>
      <name val="Calibri"/>
      <family val="2"/>
    </font>
    <font>
      <b/>
      <sz val="10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9"/>
      <color indexed="8"/>
      <name val="Nimbus cez"/>
      <family val="0"/>
    </font>
    <font>
      <sz val="9"/>
      <color indexed="8"/>
      <name val="Nimbus cez"/>
      <family val="0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Times New Roman"/>
      <family val="1"/>
    </font>
    <font>
      <b/>
      <sz val="12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9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4"/>
      <name val="Calibri"/>
      <family val="2"/>
    </font>
    <font>
      <b/>
      <sz val="10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sz val="9"/>
      <color theme="1"/>
      <name val="Nimbus cez"/>
      <family val="0"/>
    </font>
    <font>
      <b/>
      <sz val="9"/>
      <color theme="1"/>
      <name val="Nimbus cez"/>
      <family val="0"/>
    </font>
    <font>
      <b/>
      <sz val="10"/>
      <color theme="4"/>
      <name val="Arial"/>
      <family val="2"/>
    </font>
    <font>
      <b/>
      <sz val="10"/>
      <color theme="1"/>
      <name val="Calibri"/>
      <family val="2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Calibri"/>
      <family val="2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0"/>
      <name val="Times New Roman"/>
      <family val="1"/>
    </font>
    <font>
      <b/>
      <sz val="8"/>
      <color theme="1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FF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/>
      <bottom/>
    </border>
    <border>
      <left/>
      <right style="hair"/>
      <top/>
      <bottom/>
    </border>
    <border>
      <left style="hair"/>
      <right/>
      <top style="hair"/>
      <bottom style="hair"/>
    </border>
    <border>
      <left style="hair"/>
      <right style="double"/>
      <top style="hair"/>
      <bottom style="double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/>
      <top style="hair"/>
      <bottom style="double"/>
    </border>
    <border>
      <left/>
      <right style="hair"/>
      <top style="double"/>
      <bottom style="hair"/>
    </border>
    <border>
      <left/>
      <right style="hair"/>
      <top style="hair"/>
      <bottom style="hair"/>
    </border>
    <border>
      <left/>
      <right style="hair"/>
      <top style="hair"/>
      <bottom style="double"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double"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 style="double"/>
      <right style="hair"/>
      <top style="double"/>
      <bottom style="hair"/>
    </border>
    <border>
      <left style="hair"/>
      <right/>
      <top style="double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double"/>
      <right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/>
      <top style="hair"/>
      <bottom style="hair"/>
    </border>
    <border>
      <left style="double"/>
      <right style="hair"/>
      <top/>
      <bottom style="hair"/>
    </border>
    <border>
      <left style="double"/>
      <right style="double"/>
      <top/>
      <bottom style="hair"/>
    </border>
    <border>
      <left style="double"/>
      <right style="hair"/>
      <top style="hair"/>
      <bottom/>
    </border>
    <border>
      <left/>
      <right/>
      <top style="double"/>
      <bottom/>
    </border>
    <border>
      <left/>
      <right/>
      <top style="hair"/>
      <bottom style="hair"/>
    </border>
    <border>
      <left style="double"/>
      <right/>
      <top style="double"/>
      <bottom style="hair"/>
    </border>
    <border>
      <left style="double"/>
      <right/>
      <top/>
      <bottom style="hair"/>
    </border>
    <border>
      <left style="double"/>
      <right/>
      <top style="hair"/>
      <bottom/>
    </border>
    <border>
      <left style="double"/>
      <right/>
      <top/>
      <bottom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double"/>
      <top/>
      <bottom style="hair"/>
    </border>
    <border>
      <left style="hair"/>
      <right style="double"/>
      <top/>
      <bottom/>
    </border>
    <border>
      <left/>
      <right/>
      <top style="double"/>
      <bottom style="hair"/>
    </border>
    <border>
      <left/>
      <right style="double"/>
      <top style="double"/>
      <bottom style="hair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/>
      <right style="double"/>
      <top style="double"/>
      <bottom/>
    </border>
    <border>
      <left/>
      <right style="double"/>
      <top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hair"/>
    </border>
    <border>
      <left/>
      <right style="double"/>
      <top/>
      <bottom style="hair"/>
    </border>
    <border>
      <left/>
      <right style="hair"/>
      <top/>
      <bottom style="hair"/>
    </border>
    <border>
      <left style="double"/>
      <right style="hair"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95">
    <xf numFmtId="0" fontId="0" fillId="0" borderId="0" xfId="0" applyFont="1" applyAlignment="1">
      <alignment/>
    </xf>
    <xf numFmtId="0" fontId="4" fillId="3" borderId="10" xfId="0" applyFont="1" applyFill="1" applyBorder="1" applyAlignment="1">
      <alignment horizontal="center"/>
    </xf>
    <xf numFmtId="0" fontId="62" fillId="3" borderId="10" xfId="42" applyNumberFormat="1" applyFont="1" applyFill="1" applyBorder="1" applyAlignment="1">
      <alignment horizontal="center" vertical="center" wrapText="1"/>
    </xf>
    <xf numFmtId="164" fontId="62" fillId="3" borderId="10" xfId="42" applyNumberFormat="1" applyFont="1" applyFill="1" applyBorder="1" applyAlignment="1">
      <alignment horizontal="center" vertical="center" wrapText="1"/>
    </xf>
    <xf numFmtId="164" fontId="62" fillId="3" borderId="11" xfId="42" applyNumberFormat="1" applyFont="1" applyFill="1" applyBorder="1" applyAlignment="1">
      <alignment horizontal="center" vertical="center" wrapText="1"/>
    </xf>
    <xf numFmtId="0" fontId="63" fillId="24" borderId="12" xfId="37" applyFont="1" applyBorder="1" applyAlignment="1">
      <alignment horizontal="center" vertical="center"/>
    </xf>
    <xf numFmtId="0" fontId="63" fillId="24" borderId="13" xfId="37" applyFont="1" applyBorder="1" applyAlignment="1">
      <alignment horizontal="center" vertical="center"/>
    </xf>
    <xf numFmtId="0" fontId="63" fillId="24" borderId="13" xfId="37" applyFont="1" applyBorder="1" applyAlignment="1">
      <alignment wrapText="1"/>
    </xf>
    <xf numFmtId="0" fontId="63" fillId="24" borderId="13" xfId="37" applyFont="1" applyBorder="1" applyAlignment="1">
      <alignment horizontal="center" vertical="center" wrapText="1"/>
    </xf>
    <xf numFmtId="164" fontId="63" fillId="24" borderId="13" xfId="42" applyNumberFormat="1" applyFont="1" applyFill="1" applyBorder="1" applyAlignment="1">
      <alignment horizontal="center" vertical="center" wrapText="1"/>
    </xf>
    <xf numFmtId="164" fontId="63" fillId="24" borderId="14" xfId="42" applyNumberFormat="1" applyFont="1" applyFill="1" applyBorder="1" applyAlignment="1">
      <alignment horizontal="center" vertical="center" wrapText="1"/>
    </xf>
    <xf numFmtId="0" fontId="4" fillId="33" borderId="12" xfId="55" applyFont="1" applyFill="1" applyBorder="1" applyAlignment="1">
      <alignment horizontal="center" vertical="center" wrapText="1"/>
      <protection/>
    </xf>
    <xf numFmtId="0" fontId="4" fillId="33" borderId="13" xfId="55" applyFont="1" applyFill="1" applyBorder="1" applyAlignment="1">
      <alignment vertical="center" wrapText="1"/>
      <protection/>
    </xf>
    <xf numFmtId="0" fontId="7" fillId="33" borderId="13" xfId="0" applyFont="1" applyFill="1" applyBorder="1" applyAlignment="1">
      <alignment horizontal="center" vertical="center" wrapText="1"/>
    </xf>
    <xf numFmtId="164" fontId="4" fillId="33" borderId="13" xfId="42" applyNumberFormat="1" applyFont="1" applyFill="1" applyBorder="1" applyAlignment="1">
      <alignment horizontal="center" vertical="center" wrapText="1"/>
    </xf>
    <xf numFmtId="164" fontId="4" fillId="33" borderId="14" xfId="42" applyNumberFormat="1" applyFont="1" applyFill="1" applyBorder="1" applyAlignment="1">
      <alignment horizontal="center" vertical="center" wrapText="1"/>
    </xf>
    <xf numFmtId="0" fontId="7" fillId="0" borderId="12" xfId="55" applyFont="1" applyFill="1" applyBorder="1" applyAlignment="1">
      <alignment horizontal="center" vertical="center" wrapText="1"/>
      <protection/>
    </xf>
    <xf numFmtId="0" fontId="7" fillId="0" borderId="13" xfId="55" applyFont="1" applyFill="1" applyBorder="1" applyAlignment="1">
      <alignment vertical="center" wrapText="1"/>
      <protection/>
    </xf>
    <xf numFmtId="0" fontId="7" fillId="0" borderId="13" xfId="55" applyFont="1" applyFill="1" applyBorder="1" applyAlignment="1">
      <alignment horizontal="center" vertical="center" wrapText="1"/>
      <protection/>
    </xf>
    <xf numFmtId="0" fontId="64" fillId="0" borderId="13" xfId="55" applyFont="1" applyFill="1" applyBorder="1" applyAlignment="1">
      <alignment horizontal="center" vertical="center" wrapText="1"/>
      <protection/>
    </xf>
    <xf numFmtId="164" fontId="64" fillId="0" borderId="13" xfId="42" applyNumberFormat="1" applyFont="1" applyFill="1" applyBorder="1" applyAlignment="1">
      <alignment horizontal="right" vertical="center" wrapText="1"/>
    </xf>
    <xf numFmtId="164" fontId="0" fillId="0" borderId="13" xfId="42" applyNumberFormat="1" applyFont="1" applyFill="1" applyBorder="1" applyAlignment="1">
      <alignment/>
    </xf>
    <xf numFmtId="0" fontId="9" fillId="0" borderId="13" xfId="55" applyFont="1" applyFill="1" applyBorder="1" applyAlignment="1">
      <alignment vertical="center" wrapText="1"/>
      <protection/>
    </xf>
    <xf numFmtId="0" fontId="9" fillId="0" borderId="13" xfId="55" applyFont="1" applyFill="1" applyBorder="1" applyAlignment="1">
      <alignment horizontal="center" vertical="center" wrapText="1"/>
      <protection/>
    </xf>
    <xf numFmtId="164" fontId="9" fillId="0" borderId="13" xfId="42" applyNumberFormat="1" applyFont="1" applyFill="1" applyBorder="1" applyAlignment="1">
      <alignment vertical="center" wrapText="1"/>
    </xf>
    <xf numFmtId="164" fontId="9" fillId="0" borderId="13" xfId="42" applyNumberFormat="1" applyFont="1" applyFill="1" applyBorder="1" applyAlignment="1">
      <alignment horizontal="right" vertical="center" wrapText="1"/>
    </xf>
    <xf numFmtId="0" fontId="64" fillId="0" borderId="12" xfId="55" applyFont="1" applyFill="1" applyBorder="1" applyAlignment="1">
      <alignment horizontal="center" vertical="center" wrapText="1"/>
      <protection/>
    </xf>
    <xf numFmtId="164" fontId="7" fillId="0" borderId="13" xfId="42" applyNumberFormat="1" applyFont="1" applyFill="1" applyBorder="1" applyAlignment="1">
      <alignment horizontal="right" vertical="center" wrapText="1"/>
    </xf>
    <xf numFmtId="0" fontId="9" fillId="0" borderId="12" xfId="55" applyFont="1" applyFill="1" applyBorder="1" applyAlignment="1">
      <alignment horizontal="center" vertical="center" wrapText="1"/>
      <protection/>
    </xf>
    <xf numFmtId="164" fontId="65" fillId="0" borderId="13" xfId="42" applyNumberFormat="1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7" fillId="34" borderId="15" xfId="0" applyFont="1" applyFill="1" applyBorder="1" applyAlignment="1">
      <alignment horizontal="right" vertical="center" wrapText="1"/>
    </xf>
    <xf numFmtId="164" fontId="0" fillId="0" borderId="0" xfId="42" applyNumberFormat="1" applyFont="1" applyAlignment="1">
      <alignment/>
    </xf>
    <xf numFmtId="164" fontId="0" fillId="0" borderId="0" xfId="0" applyNumberFormat="1" applyAlignment="1">
      <alignment/>
    </xf>
    <xf numFmtId="164" fontId="4" fillId="0" borderId="13" xfId="42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64" fontId="7" fillId="0" borderId="14" xfId="42" applyNumberFormat="1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vertical="center"/>
    </xf>
    <xf numFmtId="0" fontId="66" fillId="0" borderId="13" xfId="0" applyFont="1" applyFill="1" applyBorder="1" applyAlignment="1">
      <alignment horizontal="center" vertical="center"/>
    </xf>
    <xf numFmtId="0" fontId="66" fillId="0" borderId="13" xfId="55" applyFont="1" applyFill="1" applyBorder="1" applyAlignment="1">
      <alignment vertical="center" wrapText="1"/>
      <protection/>
    </xf>
    <xf numFmtId="0" fontId="66" fillId="0" borderId="13" xfId="55" applyFont="1" applyFill="1" applyBorder="1" applyAlignment="1">
      <alignment horizontal="center" vertical="center" wrapText="1"/>
      <protection/>
    </xf>
    <xf numFmtId="164" fontId="66" fillId="0" borderId="13" xfId="42" applyNumberFormat="1" applyFont="1" applyFill="1" applyBorder="1" applyAlignment="1">
      <alignment horizontal="center" vertical="center" wrapText="1"/>
    </xf>
    <xf numFmtId="0" fontId="64" fillId="0" borderId="13" xfId="55" applyFont="1" applyFill="1" applyBorder="1" applyAlignment="1">
      <alignment vertical="center" wrapText="1"/>
      <protection/>
    </xf>
    <xf numFmtId="0" fontId="64" fillId="0" borderId="13" xfId="0" applyFont="1" applyFill="1" applyBorder="1" applyAlignment="1">
      <alignment horizontal="center" vertical="center" wrapText="1"/>
    </xf>
    <xf numFmtId="164" fontId="66" fillId="0" borderId="13" xfId="42" applyNumberFormat="1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63" fillId="24" borderId="17" xfId="42" applyNumberFormat="1" applyFont="1" applyFill="1" applyBorder="1" applyAlignment="1">
      <alignment horizontal="center" vertical="center" wrapText="1"/>
    </xf>
    <xf numFmtId="164" fontId="4" fillId="33" borderId="17" xfId="42" applyNumberFormat="1" applyFont="1" applyFill="1" applyBorder="1" applyAlignment="1">
      <alignment horizontal="center" vertical="center" wrapText="1"/>
    </xf>
    <xf numFmtId="164" fontId="0" fillId="0" borderId="17" xfId="42" applyNumberFormat="1" applyFont="1" applyFill="1" applyBorder="1" applyAlignment="1">
      <alignment/>
    </xf>
    <xf numFmtId="164" fontId="4" fillId="0" borderId="14" xfId="42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164" fontId="0" fillId="0" borderId="17" xfId="42" applyNumberFormat="1" applyFont="1" applyBorder="1" applyAlignment="1">
      <alignment/>
    </xf>
    <xf numFmtId="164" fontId="67" fillId="0" borderId="0" xfId="0" applyNumberFormat="1" applyFont="1" applyAlignment="1">
      <alignment/>
    </xf>
    <xf numFmtId="164" fontId="67" fillId="0" borderId="0" xfId="42" applyNumberFormat="1" applyFont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164" fontId="4" fillId="33" borderId="18" xfId="4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33" borderId="19" xfId="0" applyFont="1" applyFill="1" applyBorder="1" applyAlignment="1">
      <alignment horizontal="center" vertical="center" wrapText="1"/>
    </xf>
    <xf numFmtId="0" fontId="4" fillId="33" borderId="20" xfId="55" applyFont="1" applyFill="1" applyBorder="1" applyAlignment="1">
      <alignment horizontal="center" vertical="center" wrapText="1"/>
      <protection/>
    </xf>
    <xf numFmtId="0" fontId="7" fillId="33" borderId="20" xfId="0" applyFont="1" applyFill="1" applyBorder="1" applyAlignment="1">
      <alignment horizontal="center" vertical="center" wrapText="1"/>
    </xf>
    <xf numFmtId="164" fontId="4" fillId="33" borderId="20" xfId="42" applyNumberFormat="1" applyFont="1" applyFill="1" applyBorder="1" applyAlignment="1">
      <alignment horizontal="center" vertical="center" wrapText="1"/>
    </xf>
    <xf numFmtId="164" fontId="4" fillId="33" borderId="21" xfId="42" applyNumberFormat="1" applyFont="1" applyFill="1" applyBorder="1" applyAlignment="1">
      <alignment horizontal="center" vertical="center" wrapText="1"/>
    </xf>
    <xf numFmtId="164" fontId="62" fillId="3" borderId="22" xfId="42" applyNumberFormat="1" applyFont="1" applyFill="1" applyBorder="1" applyAlignment="1">
      <alignment horizontal="center" vertical="center" wrapText="1"/>
    </xf>
    <xf numFmtId="164" fontId="63" fillId="24" borderId="23" xfId="42" applyNumberFormat="1" applyFont="1" applyFill="1" applyBorder="1" applyAlignment="1">
      <alignment horizontal="center" vertical="center" wrapText="1"/>
    </xf>
    <xf numFmtId="164" fontId="0" fillId="0" borderId="14" xfId="42" applyNumberFormat="1" applyFont="1" applyFill="1" applyBorder="1" applyAlignment="1">
      <alignment/>
    </xf>
    <xf numFmtId="164" fontId="66" fillId="0" borderId="14" xfId="42" applyNumberFormat="1" applyFont="1" applyFill="1" applyBorder="1" applyAlignment="1">
      <alignment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4" fillId="33" borderId="13" xfId="55" applyFont="1" applyFill="1" applyBorder="1" applyAlignment="1">
      <alignment horizontal="left" vertical="center" wrapText="1"/>
      <protection/>
    </xf>
    <xf numFmtId="164" fontId="7" fillId="0" borderId="13" xfId="42" applyNumberFormat="1" applyFont="1" applyFill="1" applyBorder="1" applyAlignment="1">
      <alignment horizontal="center" vertical="center" wrapText="1"/>
    </xf>
    <xf numFmtId="164" fontId="4" fillId="33" borderId="23" xfId="42" applyNumberFormat="1" applyFont="1" applyFill="1" applyBorder="1" applyAlignment="1">
      <alignment horizontal="center" vertical="center" wrapText="1"/>
    </xf>
    <xf numFmtId="164" fontId="0" fillId="0" borderId="23" xfId="42" applyNumberFormat="1" applyFont="1" applyBorder="1" applyAlignment="1">
      <alignment/>
    </xf>
    <xf numFmtId="164" fontId="0" fillId="0" borderId="23" xfId="42" applyNumberFormat="1" applyFont="1" applyFill="1" applyBorder="1" applyAlignment="1">
      <alignment/>
    </xf>
    <xf numFmtId="164" fontId="4" fillId="33" borderId="24" xfId="42" applyNumberFormat="1" applyFont="1" applyFill="1" applyBorder="1" applyAlignment="1">
      <alignment horizontal="center" vertical="center" wrapText="1"/>
    </xf>
    <xf numFmtId="164" fontId="0" fillId="0" borderId="14" xfId="42" applyNumberFormat="1" applyFont="1" applyFill="1" applyBorder="1" applyAlignment="1">
      <alignment vertical="center"/>
    </xf>
    <xf numFmtId="0" fontId="0" fillId="35" borderId="0" xfId="0" applyFill="1" applyAlignment="1">
      <alignment/>
    </xf>
    <xf numFmtId="0" fontId="66" fillId="0" borderId="13" xfId="55" applyFont="1" applyFill="1" applyBorder="1" applyAlignment="1">
      <alignment vertical="top" wrapText="1"/>
      <protection/>
    </xf>
    <xf numFmtId="164" fontId="0" fillId="0" borderId="25" xfId="42" applyNumberFormat="1" applyFont="1" applyFill="1" applyBorder="1" applyAlignment="1">
      <alignment/>
    </xf>
    <xf numFmtId="164" fontId="0" fillId="0" borderId="26" xfId="42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0" fontId="68" fillId="36" borderId="0" xfId="0" applyFont="1" applyFill="1" applyAlignment="1">
      <alignment/>
    </xf>
    <xf numFmtId="0" fontId="69" fillId="36" borderId="0" xfId="0" applyFont="1" applyFill="1" applyAlignment="1">
      <alignment/>
    </xf>
    <xf numFmtId="164" fontId="69" fillId="36" borderId="0" xfId="42" applyNumberFormat="1" applyFont="1" applyFill="1" applyAlignment="1">
      <alignment/>
    </xf>
    <xf numFmtId="0" fontId="69" fillId="36" borderId="0" xfId="0" applyFont="1" applyFill="1" applyAlignment="1">
      <alignment/>
    </xf>
    <xf numFmtId="0" fontId="69" fillId="36" borderId="0" xfId="0" applyFont="1" applyFill="1" applyAlignment="1">
      <alignment wrapText="1"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3" xfId="55" applyFont="1" applyFill="1" applyBorder="1" applyAlignment="1">
      <alignment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0" borderId="13" xfId="55" applyFont="1" applyFill="1" applyBorder="1" applyAlignment="1">
      <alignment horizontal="left" vertical="center" wrapText="1"/>
      <protection/>
    </xf>
    <xf numFmtId="0" fontId="62" fillId="3" borderId="11" xfId="42" applyNumberFormat="1" applyFont="1" applyFill="1" applyBorder="1" applyAlignment="1">
      <alignment horizontal="center" vertical="center" wrapText="1"/>
    </xf>
    <xf numFmtId="0" fontId="63" fillId="24" borderId="14" xfId="37" applyFont="1" applyBorder="1" applyAlignment="1">
      <alignment horizontal="center" vertical="center" wrapText="1"/>
    </xf>
    <xf numFmtId="164" fontId="70" fillId="3" borderId="18" xfId="42" applyNumberFormat="1" applyFont="1" applyFill="1" applyBorder="1" applyAlignment="1">
      <alignment horizontal="center" vertical="center"/>
    </xf>
    <xf numFmtId="164" fontId="67" fillId="0" borderId="0" xfId="42" applyNumberFormat="1" applyFont="1" applyFill="1" applyAlignment="1">
      <alignment/>
    </xf>
    <xf numFmtId="164" fontId="0" fillId="0" borderId="0" xfId="42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67" fillId="0" borderId="0" xfId="0" applyNumberFormat="1" applyFont="1" applyFill="1" applyAlignment="1">
      <alignment/>
    </xf>
    <xf numFmtId="0" fontId="4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left" vertical="center" wrapText="1"/>
    </xf>
    <xf numFmtId="164" fontId="4" fillId="34" borderId="13" xfId="42" applyNumberFormat="1" applyFont="1" applyFill="1" applyBorder="1" applyAlignment="1">
      <alignment horizontal="center" vertical="center" wrapText="1"/>
    </xf>
    <xf numFmtId="164" fontId="7" fillId="34" borderId="13" xfId="42" applyNumberFormat="1" applyFont="1" applyFill="1" applyBorder="1" applyAlignment="1">
      <alignment horizontal="center" vertical="center" wrapText="1"/>
    </xf>
    <xf numFmtId="164" fontId="0" fillId="0" borderId="13" xfId="42" applyNumberFormat="1" applyFont="1" applyBorder="1" applyAlignment="1">
      <alignment/>
    </xf>
    <xf numFmtId="164" fontId="0" fillId="0" borderId="14" xfId="42" applyNumberFormat="1" applyFont="1" applyBorder="1" applyAlignment="1">
      <alignment/>
    </xf>
    <xf numFmtId="164" fontId="0" fillId="0" borderId="26" xfId="42" applyNumberFormat="1" applyFont="1" applyBorder="1" applyAlignment="1">
      <alignment/>
    </xf>
    <xf numFmtId="164" fontId="0" fillId="0" borderId="28" xfId="42" applyNumberFormat="1" applyFont="1" applyBorder="1" applyAlignment="1">
      <alignment/>
    </xf>
    <xf numFmtId="164" fontId="0" fillId="0" borderId="29" xfId="42" applyNumberFormat="1" applyFont="1" applyBorder="1" applyAlignment="1">
      <alignment/>
    </xf>
    <xf numFmtId="0" fontId="4" fillId="34" borderId="1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164" fontId="4" fillId="34" borderId="20" xfId="42" applyNumberFormat="1" applyFont="1" applyFill="1" applyBorder="1" applyAlignment="1">
      <alignment horizontal="center" vertical="center" wrapText="1"/>
    </xf>
    <xf numFmtId="164" fontId="0" fillId="0" borderId="20" xfId="42" applyNumberFormat="1" applyFont="1" applyBorder="1" applyAlignment="1">
      <alignment/>
    </xf>
    <xf numFmtId="164" fontId="0" fillId="0" borderId="21" xfId="42" applyNumberFormat="1" applyFont="1" applyBorder="1" applyAlignment="1">
      <alignment/>
    </xf>
    <xf numFmtId="164" fontId="0" fillId="0" borderId="18" xfId="42" applyNumberFormat="1" applyFont="1" applyBorder="1" applyAlignment="1">
      <alignment/>
    </xf>
    <xf numFmtId="0" fontId="63" fillId="24" borderId="30" xfId="37" applyFont="1" applyBorder="1" applyAlignment="1">
      <alignment horizontal="center" vertical="center"/>
    </xf>
    <xf numFmtId="0" fontId="63" fillId="24" borderId="10" xfId="37" applyFont="1" applyBorder="1" applyAlignment="1">
      <alignment horizontal="center" vertical="center"/>
    </xf>
    <xf numFmtId="0" fontId="63" fillId="24" borderId="10" xfId="37" applyFont="1" applyBorder="1" applyAlignment="1">
      <alignment horizontal="center" vertical="center" wrapText="1"/>
    </xf>
    <xf numFmtId="164" fontId="63" fillId="24" borderId="10" xfId="42" applyNumberFormat="1" applyFont="1" applyFill="1" applyBorder="1" applyAlignment="1">
      <alignment horizontal="center" vertical="center" wrapText="1"/>
    </xf>
    <xf numFmtId="164" fontId="63" fillId="24" borderId="31" xfId="42" applyNumberFormat="1" applyFont="1" applyFill="1" applyBorder="1" applyAlignment="1">
      <alignment horizontal="center" vertical="center" wrapText="1"/>
    </xf>
    <xf numFmtId="164" fontId="63" fillId="24" borderId="11" xfId="42" applyNumberFormat="1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164" fontId="4" fillId="33" borderId="10" xfId="42" applyNumberFormat="1" applyFont="1" applyFill="1" applyBorder="1" applyAlignment="1">
      <alignment horizontal="center" vertical="center" wrapText="1"/>
    </xf>
    <xf numFmtId="164" fontId="4" fillId="33" borderId="31" xfId="42" applyNumberFormat="1" applyFont="1" applyFill="1" applyBorder="1" applyAlignment="1">
      <alignment horizontal="center" vertical="center" wrapText="1"/>
    </xf>
    <xf numFmtId="164" fontId="4" fillId="33" borderId="11" xfId="42" applyNumberFormat="1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164" fontId="7" fillId="34" borderId="32" xfId="42" applyNumberFormat="1" applyFont="1" applyFill="1" applyBorder="1" applyAlignment="1">
      <alignment horizontal="center" vertical="center" wrapText="1"/>
    </xf>
    <xf numFmtId="164" fontId="7" fillId="34" borderId="15" xfId="42" applyNumberFormat="1" applyFont="1" applyFill="1" applyBorder="1" applyAlignment="1">
      <alignment horizontal="center" vertical="center" wrapText="1"/>
    </xf>
    <xf numFmtId="164" fontId="7" fillId="34" borderId="33" xfId="42" applyNumberFormat="1" applyFont="1" applyFill="1" applyBorder="1" applyAlignment="1">
      <alignment horizontal="center" vertical="center" wrapText="1"/>
    </xf>
    <xf numFmtId="164" fontId="0" fillId="0" borderId="13" xfId="42" applyNumberFormat="1" applyFont="1" applyBorder="1" applyAlignment="1">
      <alignment horizontal="center" vertical="center"/>
    </xf>
    <xf numFmtId="164" fontId="4" fillId="0" borderId="32" xfId="42" applyNumberFormat="1" applyFont="1" applyFill="1" applyBorder="1" applyAlignment="1">
      <alignment horizontal="center" vertical="center" wrapText="1"/>
    </xf>
    <xf numFmtId="164" fontId="4" fillId="0" borderId="15" xfId="42" applyNumberFormat="1" applyFont="1" applyFill="1" applyBorder="1" applyAlignment="1">
      <alignment horizontal="center" vertical="center" wrapText="1"/>
    </xf>
    <xf numFmtId="164" fontId="4" fillId="0" borderId="33" xfId="42" applyNumberFormat="1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4" fillId="0" borderId="13" xfId="55" applyFont="1" applyFill="1" applyBorder="1" applyAlignment="1">
      <alignment horizontal="center" vertical="center" wrapText="1"/>
      <protection/>
    </xf>
    <xf numFmtId="0" fontId="60" fillId="0" borderId="13" xfId="0" applyFont="1" applyFill="1" applyBorder="1" applyAlignment="1">
      <alignment horizontal="center"/>
    </xf>
    <xf numFmtId="164" fontId="0" fillId="0" borderId="13" xfId="42" applyNumberFormat="1" applyFont="1" applyFill="1" applyBorder="1" applyAlignment="1">
      <alignment/>
    </xf>
    <xf numFmtId="0" fontId="0" fillId="9" borderId="19" xfId="0" applyFill="1" applyBorder="1" applyAlignment="1">
      <alignment/>
    </xf>
    <xf numFmtId="0" fontId="0" fillId="9" borderId="20" xfId="0" applyFill="1" applyBorder="1" applyAlignment="1">
      <alignment/>
    </xf>
    <xf numFmtId="164" fontId="60" fillId="9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165" fontId="4" fillId="0" borderId="0" xfId="42" applyNumberFormat="1" applyFont="1" applyBorder="1" applyAlignment="1">
      <alignment/>
    </xf>
    <xf numFmtId="0" fontId="60" fillId="9" borderId="12" xfId="0" applyFont="1" applyFill="1" applyBorder="1" applyAlignment="1">
      <alignment horizontal="center"/>
    </xf>
    <xf numFmtId="0" fontId="60" fillId="9" borderId="13" xfId="0" applyFont="1" applyFill="1" applyBorder="1" applyAlignment="1">
      <alignment/>
    </xf>
    <xf numFmtId="0" fontId="0" fillId="9" borderId="13" xfId="0" applyFill="1" applyBorder="1" applyAlignment="1">
      <alignment/>
    </xf>
    <xf numFmtId="165" fontId="60" fillId="9" borderId="13" xfId="0" applyNumberFormat="1" applyFont="1" applyFill="1" applyBorder="1" applyAlignment="1">
      <alignment/>
    </xf>
    <xf numFmtId="164" fontId="60" fillId="9" borderId="14" xfId="42" applyNumberFormat="1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164" fontId="9" fillId="0" borderId="14" xfId="42" applyNumberFormat="1" applyFont="1" applyFill="1" applyBorder="1" applyAlignment="1">
      <alignment vertical="center" wrapText="1"/>
    </xf>
    <xf numFmtId="0" fontId="64" fillId="0" borderId="13" xfId="55" applyFont="1" applyFill="1" applyBorder="1" applyAlignment="1">
      <alignment horizontal="left" vertical="center" wrapText="1"/>
      <protection/>
    </xf>
    <xf numFmtId="165" fontId="60" fillId="9" borderId="13" xfId="0" applyNumberFormat="1" applyFont="1" applyFill="1" applyBorder="1" applyAlignment="1">
      <alignment/>
    </xf>
    <xf numFmtId="0" fontId="60" fillId="9" borderId="19" xfId="0" applyFont="1" applyFill="1" applyBorder="1" applyAlignment="1">
      <alignment horizontal="center"/>
    </xf>
    <xf numFmtId="0" fontId="60" fillId="9" borderId="20" xfId="0" applyFont="1" applyFill="1" applyBorder="1" applyAlignment="1">
      <alignment horizontal="center"/>
    </xf>
    <xf numFmtId="165" fontId="60" fillId="9" borderId="2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center" vertical="center" wrapText="1"/>
    </xf>
    <xf numFmtId="164" fontId="4" fillId="34" borderId="0" xfId="42" applyNumberFormat="1" applyFont="1" applyFill="1" applyBorder="1" applyAlignment="1">
      <alignment horizontal="center" vertical="center" wrapText="1"/>
    </xf>
    <xf numFmtId="164" fontId="0" fillId="0" borderId="0" xfId="42" applyNumberFormat="1" applyFont="1" applyBorder="1" applyAlignment="1">
      <alignment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164" fontId="4" fillId="0" borderId="20" xfId="42" applyNumberFormat="1" applyFont="1" applyFill="1" applyBorder="1" applyAlignment="1">
      <alignment horizontal="center" vertical="center" wrapText="1"/>
    </xf>
    <xf numFmtId="164" fontId="7" fillId="0" borderId="20" xfId="42" applyNumberFormat="1" applyFont="1" applyFill="1" applyBorder="1" applyAlignment="1">
      <alignment horizontal="center" vertical="center" wrapText="1"/>
    </xf>
    <xf numFmtId="164" fontId="7" fillId="0" borderId="18" xfId="42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 wrapText="1"/>
    </xf>
    <xf numFmtId="164" fontId="4" fillId="3" borderId="13" xfId="42" applyNumberFormat="1" applyFont="1" applyFill="1" applyBorder="1" applyAlignment="1">
      <alignment horizontal="center" vertical="center" wrapText="1"/>
    </xf>
    <xf numFmtId="164" fontId="4" fillId="3" borderId="14" xfId="42" applyNumberFormat="1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164" fontId="4" fillId="3" borderId="10" xfId="42" applyNumberFormat="1" applyFont="1" applyFill="1" applyBorder="1" applyAlignment="1">
      <alignment horizontal="center" vertical="center" wrapText="1"/>
    </xf>
    <xf numFmtId="164" fontId="4" fillId="3" borderId="11" xfId="42" applyNumberFormat="1" applyFont="1" applyFill="1" applyBorder="1" applyAlignment="1">
      <alignment horizontal="center" vertical="center" wrapText="1"/>
    </xf>
    <xf numFmtId="0" fontId="65" fillId="0" borderId="13" xfId="37" applyFont="1" applyFill="1" applyBorder="1" applyAlignment="1">
      <alignment horizontal="left" vertical="center"/>
    </xf>
    <xf numFmtId="0" fontId="71" fillId="0" borderId="12" xfId="37" applyFont="1" applyFill="1" applyBorder="1" applyAlignment="1">
      <alignment horizontal="center" vertical="center"/>
    </xf>
    <xf numFmtId="0" fontId="65" fillId="0" borderId="12" xfId="37" applyFont="1" applyFill="1" applyBorder="1" applyAlignment="1">
      <alignment horizontal="center" vertical="center"/>
    </xf>
    <xf numFmtId="0" fontId="71" fillId="0" borderId="13" xfId="37" applyFont="1" applyFill="1" applyBorder="1" applyAlignment="1">
      <alignment horizontal="center" vertical="center" wrapText="1"/>
    </xf>
    <xf numFmtId="164" fontId="71" fillId="0" borderId="13" xfId="42" applyNumberFormat="1" applyFont="1" applyFill="1" applyBorder="1" applyAlignment="1">
      <alignment horizontal="center" vertical="center" wrapText="1"/>
    </xf>
    <xf numFmtId="164" fontId="71" fillId="0" borderId="14" xfId="42" applyNumberFormat="1" applyFont="1" applyFill="1" applyBorder="1" applyAlignment="1">
      <alignment horizontal="center" vertical="center" wrapText="1"/>
    </xf>
    <xf numFmtId="0" fontId="65" fillId="0" borderId="13" xfId="37" applyFont="1" applyFill="1" applyBorder="1" applyAlignment="1">
      <alignment horizontal="center" vertical="center" wrapText="1"/>
    </xf>
    <xf numFmtId="164" fontId="65" fillId="0" borderId="13" xfId="42" applyNumberFormat="1" applyFont="1" applyFill="1" applyBorder="1" applyAlignment="1">
      <alignment horizontal="center" vertical="center" wrapText="1"/>
    </xf>
    <xf numFmtId="0" fontId="65" fillId="0" borderId="13" xfId="37" applyFont="1" applyFill="1" applyBorder="1" applyAlignment="1">
      <alignment horizontal="left" vertical="center" wrapText="1"/>
    </xf>
    <xf numFmtId="0" fontId="65" fillId="0" borderId="13" xfId="37" applyFont="1" applyFill="1" applyBorder="1" applyAlignment="1">
      <alignment horizontal="center" wrapText="1"/>
    </xf>
    <xf numFmtId="164" fontId="65" fillId="0" borderId="13" xfId="42" applyNumberFormat="1" applyFont="1" applyFill="1" applyBorder="1" applyAlignment="1">
      <alignment horizontal="center" wrapText="1"/>
    </xf>
    <xf numFmtId="43" fontId="65" fillId="0" borderId="13" xfId="42" applyNumberFormat="1" applyFont="1" applyFill="1" applyBorder="1" applyAlignment="1">
      <alignment horizontal="center" vertical="center" wrapText="1"/>
    </xf>
    <xf numFmtId="43" fontId="71" fillId="0" borderId="14" xfId="42" applyNumberFormat="1" applyFont="1" applyFill="1" applyBorder="1" applyAlignment="1">
      <alignment horizontal="center" vertical="center" wrapText="1"/>
    </xf>
    <xf numFmtId="164" fontId="7" fillId="34" borderId="13" xfId="42" applyNumberFormat="1" applyFont="1" applyFill="1" applyBorder="1" applyAlignment="1">
      <alignment horizontal="center" vertical="center" wrapText="1"/>
    </xf>
    <xf numFmtId="164" fontId="7" fillId="0" borderId="13" xfId="42" applyNumberFormat="1" applyFont="1" applyFill="1" applyBorder="1" applyAlignment="1">
      <alignment horizontal="center" vertical="center" wrapText="1"/>
    </xf>
    <xf numFmtId="164" fontId="4" fillId="34" borderId="13" xfId="42" applyNumberFormat="1" applyFont="1" applyFill="1" applyBorder="1" applyAlignment="1">
      <alignment horizontal="center" vertical="center" wrapText="1"/>
    </xf>
    <xf numFmtId="164" fontId="65" fillId="0" borderId="14" xfId="42" applyNumberFormat="1" applyFont="1" applyFill="1" applyBorder="1" applyAlignment="1">
      <alignment horizontal="center" vertical="center" wrapText="1"/>
    </xf>
    <xf numFmtId="164" fontId="65" fillId="0" borderId="13" xfId="42" applyNumberFormat="1" applyFont="1" applyFill="1" applyBorder="1" applyAlignment="1">
      <alignment horizontal="left" vertical="center"/>
    </xf>
    <xf numFmtId="164" fontId="60" fillId="9" borderId="20" xfId="42" applyNumberFormat="1" applyFont="1" applyFill="1" applyBorder="1" applyAlignment="1">
      <alignment/>
    </xf>
    <xf numFmtId="164" fontId="4" fillId="0" borderId="0" xfId="42" applyNumberFormat="1" applyFont="1" applyBorder="1" applyAlignment="1">
      <alignment/>
    </xf>
    <xf numFmtId="164" fontId="60" fillId="9" borderId="13" xfId="42" applyNumberFormat="1" applyFont="1" applyFill="1" applyBorder="1" applyAlignment="1">
      <alignment/>
    </xf>
    <xf numFmtId="164" fontId="60" fillId="9" borderId="13" xfId="42" applyNumberFormat="1" applyFont="1" applyFill="1" applyBorder="1" applyAlignment="1">
      <alignment/>
    </xf>
    <xf numFmtId="0" fontId="65" fillId="0" borderId="13" xfId="37" applyFont="1" applyFill="1" applyBorder="1" applyAlignment="1">
      <alignment horizontal="center" vertical="center"/>
    </xf>
    <xf numFmtId="0" fontId="65" fillId="0" borderId="14" xfId="37" applyFont="1" applyFill="1" applyBorder="1" applyAlignment="1">
      <alignment horizontal="left" vertical="center"/>
    </xf>
    <xf numFmtId="0" fontId="0" fillId="0" borderId="0" xfId="0" applyAlignment="1">
      <alignment/>
    </xf>
    <xf numFmtId="164" fontId="0" fillId="0" borderId="13" xfId="42" applyNumberFormat="1" applyFont="1" applyFill="1" applyBorder="1" applyAlignment="1">
      <alignment horizontal="center"/>
    </xf>
    <xf numFmtId="164" fontId="60" fillId="9" borderId="20" xfId="0" applyNumberFormat="1" applyFont="1" applyFill="1" applyBorder="1" applyAlignment="1">
      <alignment horizontal="center"/>
    </xf>
    <xf numFmtId="165" fontId="0" fillId="0" borderId="0" xfId="42" applyNumberFormat="1" applyFont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63" fillId="24" borderId="13" xfId="37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63" fillId="24" borderId="10" xfId="37" applyFont="1" applyBorder="1" applyAlignment="1">
      <alignment horizontal="center" wrapText="1"/>
    </xf>
    <xf numFmtId="165" fontId="0" fillId="0" borderId="13" xfId="42" applyNumberFormat="1" applyFont="1" applyBorder="1" applyAlignment="1">
      <alignment horizontal="center"/>
    </xf>
    <xf numFmtId="0" fontId="72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center" vertical="center" wrapText="1"/>
    </xf>
    <xf numFmtId="165" fontId="60" fillId="9" borderId="14" xfId="0" applyNumberFormat="1" applyFont="1" applyFill="1" applyBorder="1" applyAlignment="1">
      <alignment/>
    </xf>
    <xf numFmtId="165" fontId="60" fillId="9" borderId="18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164" fontId="0" fillId="0" borderId="0" xfId="42" applyNumberFormat="1" applyFont="1" applyAlignment="1">
      <alignment/>
    </xf>
    <xf numFmtId="164" fontId="60" fillId="0" borderId="0" xfId="42" applyNumberFormat="1" applyFont="1" applyFill="1" applyAlignment="1">
      <alignment/>
    </xf>
    <xf numFmtId="164" fontId="0" fillId="0" borderId="0" xfId="42" applyNumberFormat="1" applyFont="1" applyFill="1" applyAlignment="1">
      <alignment/>
    </xf>
    <xf numFmtId="164" fontId="63" fillId="24" borderId="11" xfId="42" applyNumberFormat="1" applyFont="1" applyFill="1" applyBorder="1" applyAlignment="1">
      <alignment vertical="center" wrapText="1"/>
    </xf>
    <xf numFmtId="164" fontId="0" fillId="0" borderId="14" xfId="42" applyNumberFormat="1" applyFont="1" applyBorder="1" applyAlignment="1">
      <alignment/>
    </xf>
    <xf numFmtId="164" fontId="60" fillId="9" borderId="18" xfId="0" applyNumberFormat="1" applyFont="1" applyFill="1" applyBorder="1" applyAlignment="1">
      <alignment/>
    </xf>
    <xf numFmtId="164" fontId="7" fillId="0" borderId="13" xfId="42" applyNumberFormat="1" applyFont="1" applyFill="1" applyBorder="1" applyAlignment="1">
      <alignment horizontal="center" vertical="center" wrapText="1"/>
    </xf>
    <xf numFmtId="0" fontId="73" fillId="3" borderId="34" xfId="0" applyFont="1" applyFill="1" applyBorder="1" applyAlignment="1">
      <alignment horizontal="center" vertical="center" wrapText="1"/>
    </xf>
    <xf numFmtId="164" fontId="74" fillId="24" borderId="34" xfId="42" applyNumberFormat="1" applyFont="1" applyFill="1" applyBorder="1" applyAlignment="1">
      <alignment horizontal="center" vertical="center" wrapText="1"/>
    </xf>
    <xf numFmtId="0" fontId="75" fillId="3" borderId="35" xfId="0" applyFont="1" applyFill="1" applyBorder="1" applyAlignment="1">
      <alignment horizontal="center" vertical="center" wrapText="1"/>
    </xf>
    <xf numFmtId="0" fontId="67" fillId="3" borderId="35" xfId="0" applyFont="1" applyFill="1" applyBorder="1" applyAlignment="1">
      <alignment horizontal="center" vertical="center" wrapText="1"/>
    </xf>
    <xf numFmtId="166" fontId="67" fillId="3" borderId="35" xfId="58" applyNumberFormat="1" applyFont="1" applyFill="1" applyBorder="1" applyAlignment="1">
      <alignment horizontal="center" vertical="center" wrapText="1"/>
    </xf>
    <xf numFmtId="0" fontId="60" fillId="3" borderId="35" xfId="0" applyFont="1" applyFill="1" applyBorder="1" applyAlignment="1">
      <alignment horizontal="center" vertical="center" wrapText="1"/>
    </xf>
    <xf numFmtId="0" fontId="16" fillId="33" borderId="36" xfId="55" applyFont="1" applyFill="1" applyBorder="1" applyAlignment="1">
      <alignment horizontal="center" vertical="center" wrapText="1"/>
      <protection/>
    </xf>
    <xf numFmtId="0" fontId="16" fillId="33" borderId="22" xfId="55" applyFont="1" applyFill="1" applyBorder="1" applyAlignment="1">
      <alignment vertical="center" wrapText="1"/>
      <protection/>
    </xf>
    <xf numFmtId="0" fontId="16" fillId="33" borderId="10" xfId="55" applyFont="1" applyFill="1" applyBorder="1" applyAlignment="1">
      <alignment vertical="center" wrapText="1"/>
      <protection/>
    </xf>
    <xf numFmtId="0" fontId="16" fillId="33" borderId="11" xfId="55" applyFont="1" applyFill="1" applyBorder="1" applyAlignment="1">
      <alignment vertical="center" wrapText="1"/>
      <protection/>
    </xf>
    <xf numFmtId="0" fontId="16" fillId="33" borderId="30" xfId="55" applyFont="1" applyFill="1" applyBorder="1" applyAlignment="1">
      <alignment vertical="center" wrapText="1"/>
      <protection/>
    </xf>
    <xf numFmtId="0" fontId="9" fillId="0" borderId="37" xfId="5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16" fillId="33" borderId="37" xfId="55" applyFont="1" applyFill="1" applyBorder="1" applyAlignment="1">
      <alignment horizontal="center" vertical="center" wrapText="1"/>
      <protection/>
    </xf>
    <xf numFmtId="0" fontId="16" fillId="33" borderId="13" xfId="55" applyFont="1" applyFill="1" applyBorder="1" applyAlignment="1">
      <alignment vertical="center" wrapText="1"/>
      <protection/>
    </xf>
    <xf numFmtId="0" fontId="16" fillId="33" borderId="38" xfId="55" applyFont="1" applyFill="1" applyBorder="1" applyAlignment="1">
      <alignment vertical="center" wrapText="1"/>
      <protection/>
    </xf>
    <xf numFmtId="0" fontId="16" fillId="33" borderId="14" xfId="55" applyFont="1" applyFill="1" applyBorder="1" applyAlignment="1">
      <alignment vertical="center" wrapText="1"/>
      <protection/>
    </xf>
    <xf numFmtId="0" fontId="9" fillId="0" borderId="17" xfId="55" applyFont="1" applyFill="1" applyBorder="1" applyAlignment="1">
      <alignment vertical="center" wrapText="1"/>
      <protection/>
    </xf>
    <xf numFmtId="0" fontId="9" fillId="0" borderId="39" xfId="55" applyFont="1" applyFill="1" applyBorder="1" applyAlignment="1">
      <alignment horizontal="center" vertical="center" wrapText="1"/>
      <protection/>
    </xf>
    <xf numFmtId="0" fontId="9" fillId="0" borderId="29" xfId="55" applyFont="1" applyFill="1" applyBorder="1" applyAlignment="1">
      <alignment vertical="center" wrapText="1"/>
      <protection/>
    </xf>
    <xf numFmtId="0" fontId="9" fillId="0" borderId="40" xfId="55" applyFont="1" applyFill="1" applyBorder="1" applyAlignment="1">
      <alignment horizontal="center" vertical="center" wrapText="1"/>
      <protection/>
    </xf>
    <xf numFmtId="0" fontId="16" fillId="33" borderId="40" xfId="0" applyFont="1" applyFill="1" applyBorder="1" applyAlignment="1">
      <alignment horizontal="center" vertical="center" wrapText="1"/>
    </xf>
    <xf numFmtId="0" fontId="66" fillId="36" borderId="37" xfId="55" applyFont="1" applyFill="1" applyBorder="1" applyAlignment="1">
      <alignment horizontal="center" vertical="center" wrapText="1"/>
      <protection/>
    </xf>
    <xf numFmtId="0" fontId="9" fillId="36" borderId="37" xfId="55" applyFont="1" applyFill="1" applyBorder="1" applyAlignment="1">
      <alignment horizontal="center" vertical="center" wrapText="1"/>
      <protection/>
    </xf>
    <xf numFmtId="0" fontId="16" fillId="33" borderId="37" xfId="0" applyFont="1" applyFill="1" applyBorder="1" applyAlignment="1">
      <alignment horizontal="center" vertical="center" wrapText="1"/>
    </xf>
    <xf numFmtId="1" fontId="9" fillId="36" borderId="37" xfId="55" applyNumberFormat="1" applyFont="1" applyFill="1" applyBorder="1" applyAlignment="1">
      <alignment horizontal="center" vertical="center" wrapText="1"/>
      <protection/>
    </xf>
    <xf numFmtId="1" fontId="9" fillId="0" borderId="37" xfId="55" applyNumberFormat="1" applyFont="1" applyFill="1" applyBorder="1" applyAlignment="1">
      <alignment horizontal="center" vertical="center" wrapText="1"/>
      <protection/>
    </xf>
    <xf numFmtId="0" fontId="0" fillId="0" borderId="2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16" fillId="0" borderId="13" xfId="55" applyFont="1" applyFill="1" applyBorder="1" applyAlignment="1">
      <alignment vertical="center" wrapText="1"/>
      <protection/>
    </xf>
    <xf numFmtId="0" fontId="16" fillId="0" borderId="14" xfId="55" applyFont="1" applyFill="1" applyBorder="1" applyAlignment="1">
      <alignment vertical="center" wrapText="1"/>
      <protection/>
    </xf>
    <xf numFmtId="0" fontId="15" fillId="33" borderId="41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/>
    </xf>
    <xf numFmtId="164" fontId="4" fillId="0" borderId="42" xfId="42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64" fontId="4" fillId="0" borderId="0" xfId="42" applyNumberFormat="1" applyFont="1" applyFill="1" applyBorder="1" applyAlignment="1">
      <alignment horizontal="center" vertical="center" wrapText="1"/>
    </xf>
    <xf numFmtId="164" fontId="9" fillId="0" borderId="38" xfId="42" applyNumberFormat="1" applyFont="1" applyFill="1" applyBorder="1" applyAlignment="1">
      <alignment vertical="center" wrapText="1"/>
    </xf>
    <xf numFmtId="0" fontId="16" fillId="33" borderId="43" xfId="55" applyFont="1" applyFill="1" applyBorder="1" applyAlignment="1">
      <alignment vertical="center" wrapText="1"/>
      <protection/>
    </xf>
    <xf numFmtId="0" fontId="0" fillId="0" borderId="43" xfId="0" applyBorder="1" applyAlignment="1">
      <alignment/>
    </xf>
    <xf numFmtId="0" fontId="16" fillId="33" borderId="12" xfId="55" applyFont="1" applyFill="1" applyBorder="1" applyAlignment="1">
      <alignment vertical="center" wrapText="1"/>
      <protection/>
    </xf>
    <xf numFmtId="0" fontId="16" fillId="0" borderId="12" xfId="55" applyFont="1" applyFill="1" applyBorder="1" applyAlignment="1">
      <alignment vertical="center" wrapText="1"/>
      <protection/>
    </xf>
    <xf numFmtId="164" fontId="4" fillId="33" borderId="12" xfId="42" applyNumberFormat="1" applyFont="1" applyFill="1" applyBorder="1" applyAlignment="1">
      <alignment horizontal="center" vertical="center" wrapText="1"/>
    </xf>
    <xf numFmtId="164" fontId="4" fillId="33" borderId="19" xfId="42" applyNumberFormat="1" applyFont="1" applyFill="1" applyBorder="1" applyAlignment="1">
      <alignment horizontal="center" vertical="center" wrapText="1"/>
    </xf>
    <xf numFmtId="0" fontId="16" fillId="33" borderId="44" xfId="55" applyFont="1" applyFill="1" applyBorder="1" applyAlignment="1">
      <alignment vertical="center" wrapText="1"/>
      <protection/>
    </xf>
    <xf numFmtId="0" fontId="66" fillId="0" borderId="38" xfId="55" applyFont="1" applyFill="1" applyBorder="1" applyAlignment="1">
      <alignment vertical="center" wrapText="1"/>
      <protection/>
    </xf>
    <xf numFmtId="0" fontId="9" fillId="0" borderId="38" xfId="55" applyFont="1" applyFill="1" applyBorder="1" applyAlignment="1">
      <alignment vertical="center" wrapText="1"/>
      <protection/>
    </xf>
    <xf numFmtId="0" fontId="66" fillId="0" borderId="38" xfId="55" applyFont="1" applyFill="1" applyBorder="1" applyAlignment="1">
      <alignment horizontal="left" vertical="center" wrapText="1"/>
      <protection/>
    </xf>
    <xf numFmtId="0" fontId="9" fillId="0" borderId="43" xfId="55" applyFont="1" applyFill="1" applyBorder="1" applyAlignment="1">
      <alignment vertical="center" wrapText="1"/>
      <protection/>
    </xf>
    <xf numFmtId="0" fontId="16" fillId="33" borderId="45" xfId="55" applyFont="1" applyFill="1" applyBorder="1" applyAlignment="1">
      <alignment vertical="center" wrapText="1"/>
      <protection/>
    </xf>
    <xf numFmtId="0" fontId="66" fillId="36" borderId="38" xfId="55" applyFont="1" applyFill="1" applyBorder="1" applyAlignment="1">
      <alignment vertical="center" wrapText="1"/>
      <protection/>
    </xf>
    <xf numFmtId="0" fontId="0" fillId="36" borderId="17" xfId="0" applyFill="1" applyBorder="1" applyAlignment="1">
      <alignment horizontal="left" vertical="center" wrapText="1"/>
    </xf>
    <xf numFmtId="0" fontId="0" fillId="36" borderId="38" xfId="0" applyFont="1" applyFill="1" applyBorder="1" applyAlignment="1">
      <alignment horizontal="left" vertical="center"/>
    </xf>
    <xf numFmtId="164" fontId="9" fillId="0" borderId="38" xfId="42" applyNumberFormat="1" applyFont="1" applyFill="1" applyBorder="1" applyAlignment="1">
      <alignment horizontal="left" vertical="center" wrapText="1"/>
    </xf>
    <xf numFmtId="0" fontId="9" fillId="0" borderId="46" xfId="55" applyFont="1" applyFill="1" applyBorder="1" applyAlignment="1">
      <alignment vertical="center" wrapText="1"/>
      <protection/>
    </xf>
    <xf numFmtId="0" fontId="9" fillId="0" borderId="47" xfId="55" applyFont="1" applyFill="1" applyBorder="1" applyAlignment="1">
      <alignment vertical="center" wrapText="1"/>
      <protection/>
    </xf>
    <xf numFmtId="0" fontId="66" fillId="0" borderId="45" xfId="55" applyFont="1" applyFill="1" applyBorder="1" applyAlignment="1">
      <alignment vertical="center" wrapText="1"/>
      <protection/>
    </xf>
    <xf numFmtId="0" fontId="25" fillId="0" borderId="45" xfId="0" applyFont="1" applyFill="1" applyBorder="1" applyAlignment="1">
      <alignment horizontal="left" vertical="center" wrapText="1"/>
    </xf>
    <xf numFmtId="0" fontId="25" fillId="0" borderId="45" xfId="0" applyFont="1" applyFill="1" applyBorder="1" applyAlignment="1">
      <alignment horizontal="left" vertical="center"/>
    </xf>
    <xf numFmtId="0" fontId="9" fillId="0" borderId="45" xfId="55" applyFont="1" applyFill="1" applyBorder="1" applyAlignment="1">
      <alignment horizontal="left" vertical="center" wrapText="1"/>
      <protection/>
    </xf>
    <xf numFmtId="0" fontId="9" fillId="36" borderId="45" xfId="55" applyFont="1" applyFill="1" applyBorder="1" applyAlignment="1">
      <alignment horizontal="left" vertical="center" wrapText="1"/>
      <protection/>
    </xf>
    <xf numFmtId="164" fontId="9" fillId="36" borderId="38" xfId="42" applyNumberFormat="1" applyFont="1" applyFill="1" applyBorder="1" applyAlignment="1">
      <alignment vertical="center" wrapText="1"/>
    </xf>
    <xf numFmtId="0" fontId="9" fillId="36" borderId="38" xfId="55" applyFont="1" applyFill="1" applyBorder="1" applyAlignment="1">
      <alignment vertical="center" wrapText="1"/>
      <protection/>
    </xf>
    <xf numFmtId="0" fontId="4" fillId="33" borderId="17" xfId="55" applyFont="1" applyFill="1" applyBorder="1" applyAlignment="1">
      <alignment vertical="center" wrapText="1"/>
      <protection/>
    </xf>
    <xf numFmtId="0" fontId="7" fillId="0" borderId="17" xfId="55" applyFont="1" applyFill="1" applyBorder="1" applyAlignment="1">
      <alignment vertical="center" wrapText="1"/>
      <protection/>
    </xf>
    <xf numFmtId="0" fontId="4" fillId="33" borderId="1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4" fillId="33" borderId="17" xfId="55" applyFont="1" applyFill="1" applyBorder="1" applyAlignment="1">
      <alignment horizontal="left" vertical="center" wrapText="1"/>
      <protection/>
    </xf>
    <xf numFmtId="0" fontId="4" fillId="33" borderId="26" xfId="55" applyFont="1" applyFill="1" applyBorder="1" applyAlignment="1">
      <alignment horizontal="center" vertical="center" wrapText="1"/>
      <protection/>
    </xf>
    <xf numFmtId="164" fontId="16" fillId="33" borderId="10" xfId="55" applyNumberFormat="1" applyFont="1" applyFill="1" applyBorder="1" applyAlignment="1">
      <alignment vertical="center" wrapText="1"/>
      <protection/>
    </xf>
    <xf numFmtId="164" fontId="66" fillId="0" borderId="13" xfId="42" applyNumberFormat="1" applyFont="1" applyFill="1" applyBorder="1" applyAlignment="1">
      <alignment horizontal="right" vertical="center" wrapText="1"/>
    </xf>
    <xf numFmtId="164" fontId="9" fillId="0" borderId="14" xfId="42" applyNumberFormat="1" applyFont="1" applyFill="1" applyBorder="1" applyAlignment="1">
      <alignment horizontal="right" vertical="center" wrapText="1"/>
    </xf>
    <xf numFmtId="0" fontId="9" fillId="33" borderId="13" xfId="0" applyFont="1" applyFill="1" applyBorder="1" applyAlignment="1">
      <alignment horizontal="center" vertical="center" wrapText="1"/>
    </xf>
    <xf numFmtId="164" fontId="16" fillId="33" borderId="13" xfId="42" applyNumberFormat="1" applyFont="1" applyFill="1" applyBorder="1" applyAlignment="1">
      <alignment horizontal="center" vertical="center" wrapText="1"/>
    </xf>
    <xf numFmtId="164" fontId="16" fillId="33" borderId="14" xfId="42" applyNumberFormat="1" applyFont="1" applyFill="1" applyBorder="1" applyAlignment="1">
      <alignment horizontal="center" vertical="center" wrapText="1"/>
    </xf>
    <xf numFmtId="164" fontId="16" fillId="0" borderId="13" xfId="42" applyNumberFormat="1" applyFont="1" applyFill="1" applyBorder="1" applyAlignment="1">
      <alignment horizontal="right" vertical="center" wrapText="1"/>
    </xf>
    <xf numFmtId="0" fontId="66" fillId="0" borderId="13" xfId="0" applyFont="1" applyFill="1" applyBorder="1" applyAlignment="1">
      <alignment vertical="center"/>
    </xf>
    <xf numFmtId="0" fontId="66" fillId="36" borderId="13" xfId="55" applyFont="1" applyFill="1" applyBorder="1" applyAlignment="1">
      <alignment horizontal="center" vertical="center" wrapText="1"/>
      <protection/>
    </xf>
    <xf numFmtId="164" fontId="9" fillId="36" borderId="13" xfId="42" applyNumberFormat="1" applyFont="1" applyFill="1" applyBorder="1" applyAlignment="1">
      <alignment horizontal="right" vertical="center" wrapText="1"/>
    </xf>
    <xf numFmtId="164" fontId="9" fillId="0" borderId="13" xfId="42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3" fontId="66" fillId="0" borderId="13" xfId="42" applyFont="1" applyFill="1" applyBorder="1" applyAlignment="1">
      <alignment vertical="center" wrapText="1"/>
    </xf>
    <xf numFmtId="0" fontId="9" fillId="36" borderId="13" xfId="55" applyFont="1" applyFill="1" applyBorder="1" applyAlignment="1">
      <alignment horizontal="center" vertical="center" wrapText="1"/>
      <protection/>
    </xf>
    <xf numFmtId="164" fontId="9" fillId="36" borderId="13" xfId="42" applyNumberFormat="1" applyFont="1" applyFill="1" applyBorder="1" applyAlignment="1">
      <alignment horizontal="center" vertical="center" wrapText="1"/>
    </xf>
    <xf numFmtId="164" fontId="16" fillId="0" borderId="14" xfId="42" applyNumberFormat="1" applyFont="1" applyFill="1" applyBorder="1" applyAlignment="1">
      <alignment horizontal="center" vertical="center" wrapText="1"/>
    </xf>
    <xf numFmtId="164" fontId="16" fillId="33" borderId="22" xfId="55" applyNumberFormat="1" applyFont="1" applyFill="1" applyBorder="1" applyAlignment="1">
      <alignment vertical="center" wrapText="1"/>
      <protection/>
    </xf>
    <xf numFmtId="164" fontId="66" fillId="0" borderId="23" xfId="42" applyNumberFormat="1" applyFont="1" applyFill="1" applyBorder="1" applyAlignment="1">
      <alignment horizontal="right" vertical="center" wrapText="1"/>
    </xf>
    <xf numFmtId="164" fontId="16" fillId="33" borderId="23" xfId="42" applyNumberFormat="1" applyFont="1" applyFill="1" applyBorder="1" applyAlignment="1">
      <alignment horizontal="center" vertical="center" wrapText="1"/>
    </xf>
    <xf numFmtId="164" fontId="9" fillId="0" borderId="23" xfId="42" applyNumberFormat="1" applyFont="1" applyFill="1" applyBorder="1" applyAlignment="1">
      <alignment vertical="center" wrapText="1"/>
    </xf>
    <xf numFmtId="0" fontId="9" fillId="0" borderId="23" xfId="55" applyFont="1" applyFill="1" applyBorder="1" applyAlignment="1">
      <alignment vertical="center" wrapText="1"/>
      <protection/>
    </xf>
    <xf numFmtId="164" fontId="9" fillId="0" borderId="23" xfId="42" applyNumberFormat="1" applyFont="1" applyFill="1" applyBorder="1" applyAlignment="1">
      <alignment horizontal="right" vertical="center" wrapText="1"/>
    </xf>
    <xf numFmtId="164" fontId="9" fillId="36" borderId="23" xfId="42" applyNumberFormat="1" applyFont="1" applyFill="1" applyBorder="1" applyAlignment="1">
      <alignment horizontal="right" vertical="center" wrapText="1"/>
    </xf>
    <xf numFmtId="43" fontId="9" fillId="0" borderId="23" xfId="42" applyFont="1" applyFill="1" applyBorder="1" applyAlignment="1">
      <alignment horizontal="right" vertical="center" wrapText="1"/>
    </xf>
    <xf numFmtId="164" fontId="66" fillId="36" borderId="23" xfId="42" applyNumberFormat="1" applyFont="1" applyFill="1" applyBorder="1" applyAlignment="1">
      <alignment horizontal="right" vertical="center" wrapText="1"/>
    </xf>
    <xf numFmtId="164" fontId="66" fillId="36" borderId="23" xfId="42" applyNumberFormat="1" applyFont="1" applyFill="1" applyBorder="1" applyAlignment="1">
      <alignment horizontal="center" vertical="center" wrapText="1"/>
    </xf>
    <xf numFmtId="164" fontId="7" fillId="0" borderId="23" xfId="42" applyNumberFormat="1" applyFont="1" applyFill="1" applyBorder="1" applyAlignment="1">
      <alignment horizontal="center" vertical="center" wrapText="1"/>
    </xf>
    <xf numFmtId="164" fontId="4" fillId="0" borderId="23" xfId="42" applyNumberFormat="1" applyFont="1" applyFill="1" applyBorder="1" applyAlignment="1">
      <alignment horizontal="center" vertical="center" wrapText="1"/>
    </xf>
    <xf numFmtId="0" fontId="16" fillId="33" borderId="48" xfId="55" applyFont="1" applyFill="1" applyBorder="1" applyAlignment="1">
      <alignment vertical="center" wrapText="1"/>
      <protection/>
    </xf>
    <xf numFmtId="0" fontId="16" fillId="33" borderId="49" xfId="55" applyFont="1" applyFill="1" applyBorder="1" applyAlignment="1">
      <alignment vertical="center" wrapText="1"/>
      <protection/>
    </xf>
    <xf numFmtId="0" fontId="66" fillId="0" borderId="50" xfId="55" applyFont="1" applyFill="1" applyBorder="1" applyAlignment="1">
      <alignment horizontal="center" vertical="center" wrapText="1"/>
      <protection/>
    </xf>
    <xf numFmtId="0" fontId="66" fillId="0" borderId="51" xfId="55" applyFont="1" applyFill="1" applyBorder="1" applyAlignment="1">
      <alignment horizontal="center" vertical="center" wrapText="1"/>
      <protection/>
    </xf>
    <xf numFmtId="0" fontId="9" fillId="0" borderId="50" xfId="55" applyFont="1" applyFill="1" applyBorder="1" applyAlignment="1">
      <alignment horizontal="center" vertical="center" wrapText="1"/>
      <protection/>
    </xf>
    <xf numFmtId="0" fontId="9" fillId="0" borderId="51" xfId="55" applyFont="1" applyFill="1" applyBorder="1" applyAlignment="1">
      <alignment horizontal="center" vertical="center" wrapText="1"/>
      <protection/>
    </xf>
    <xf numFmtId="0" fontId="9" fillId="33" borderId="50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0" fontId="66" fillId="0" borderId="51" xfId="0" applyFont="1" applyFill="1" applyBorder="1" applyAlignment="1">
      <alignment vertical="center"/>
    </xf>
    <xf numFmtId="0" fontId="9" fillId="0" borderId="51" xfId="55" applyFont="1" applyFill="1" applyBorder="1" applyAlignment="1">
      <alignment vertical="center" wrapText="1"/>
      <protection/>
    </xf>
    <xf numFmtId="0" fontId="66" fillId="36" borderId="50" xfId="55" applyFont="1" applyFill="1" applyBorder="1" applyAlignment="1">
      <alignment horizontal="center" vertical="center" wrapText="1"/>
      <protection/>
    </xf>
    <xf numFmtId="0" fontId="66" fillId="36" borderId="51" xfId="55" applyFont="1" applyFill="1" applyBorder="1" applyAlignment="1">
      <alignment vertical="center" wrapText="1"/>
      <protection/>
    </xf>
    <xf numFmtId="0" fontId="66" fillId="36" borderId="51" xfId="55" applyFont="1" applyFill="1" applyBorder="1" applyAlignment="1">
      <alignment horizontal="center" vertical="center" wrapText="1"/>
      <protection/>
    </xf>
    <xf numFmtId="0" fontId="9" fillId="0" borderId="51" xfId="0" applyFont="1" applyFill="1" applyBorder="1" applyAlignment="1">
      <alignment horizontal="center" vertical="center" wrapText="1"/>
    </xf>
    <xf numFmtId="0" fontId="66" fillId="0" borderId="51" xfId="55" applyFont="1" applyFill="1" applyBorder="1" applyAlignment="1">
      <alignment vertical="center" wrapText="1"/>
      <protection/>
    </xf>
    <xf numFmtId="0" fontId="9" fillId="36" borderId="50" xfId="55" applyFont="1" applyFill="1" applyBorder="1" applyAlignment="1">
      <alignment horizontal="center" vertical="center" wrapText="1"/>
      <protection/>
    </xf>
    <xf numFmtId="0" fontId="9" fillId="36" borderId="51" xfId="55" applyFont="1" applyFill="1" applyBorder="1" applyAlignment="1">
      <alignment horizontal="center" vertical="center" wrapText="1"/>
      <protection/>
    </xf>
    <xf numFmtId="0" fontId="9" fillId="0" borderId="50" xfId="55" applyFont="1" applyFill="1" applyBorder="1" applyAlignment="1">
      <alignment vertical="center" wrapText="1"/>
      <protection/>
    </xf>
    <xf numFmtId="0" fontId="9" fillId="0" borderId="50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0" fontId="65" fillId="36" borderId="13" xfId="37" applyFont="1" applyFill="1" applyBorder="1" applyAlignment="1">
      <alignment horizontal="center" vertical="center"/>
    </xf>
    <xf numFmtId="0" fontId="65" fillId="36" borderId="13" xfId="37" applyFont="1" applyFill="1" applyBorder="1" applyAlignment="1">
      <alignment horizontal="center" wrapText="1"/>
    </xf>
    <xf numFmtId="0" fontId="76" fillId="36" borderId="0" xfId="0" applyFont="1" applyFill="1" applyAlignment="1">
      <alignment/>
    </xf>
    <xf numFmtId="0" fontId="76" fillId="0" borderId="0" xfId="0" applyFont="1" applyAlignment="1">
      <alignment/>
    </xf>
    <xf numFmtId="0" fontId="77" fillId="37" borderId="33" xfId="0" applyFont="1" applyFill="1" applyBorder="1" applyAlignment="1">
      <alignment horizontal="center" vertical="center" wrapText="1"/>
    </xf>
    <xf numFmtId="0" fontId="77" fillId="37" borderId="13" xfId="0" applyFont="1" applyFill="1" applyBorder="1" applyAlignment="1">
      <alignment horizontal="center" vertical="center" wrapText="1"/>
    </xf>
    <xf numFmtId="164" fontId="77" fillId="37" borderId="13" xfId="42" applyNumberFormat="1" applyFont="1" applyFill="1" applyBorder="1" applyAlignment="1">
      <alignment horizontal="center" vertical="center" wrapText="1"/>
    </xf>
    <xf numFmtId="0" fontId="77" fillId="37" borderId="14" xfId="0" applyFont="1" applyFill="1" applyBorder="1" applyAlignment="1">
      <alignment horizontal="center" vertical="center" wrapText="1"/>
    </xf>
    <xf numFmtId="0" fontId="26" fillId="33" borderId="39" xfId="55" applyFont="1" applyFill="1" applyBorder="1" applyAlignment="1">
      <alignment horizontal="center" vertical="center" wrapText="1"/>
      <protection/>
    </xf>
    <xf numFmtId="0" fontId="26" fillId="33" borderId="33" xfId="55" applyFont="1" applyFill="1" applyBorder="1" applyAlignment="1">
      <alignment vertical="center" wrapText="1"/>
      <protection/>
    </xf>
    <xf numFmtId="0" fontId="29" fillId="33" borderId="33" xfId="0" applyFont="1" applyFill="1" applyBorder="1" applyAlignment="1">
      <alignment horizontal="center" vertical="center" wrapText="1"/>
    </xf>
    <xf numFmtId="164" fontId="26" fillId="33" borderId="33" xfId="42" applyNumberFormat="1" applyFont="1" applyFill="1" applyBorder="1" applyAlignment="1">
      <alignment horizontal="center" vertical="center" wrapText="1"/>
    </xf>
    <xf numFmtId="164" fontId="26" fillId="33" borderId="54" xfId="42" applyNumberFormat="1" applyFont="1" applyFill="1" applyBorder="1" applyAlignment="1">
      <alignment horizontal="center" vertical="center" wrapText="1"/>
    </xf>
    <xf numFmtId="0" fontId="29" fillId="0" borderId="12" xfId="55" applyFont="1" applyFill="1" applyBorder="1" applyAlignment="1">
      <alignment horizontal="center" vertical="center" wrapText="1"/>
      <protection/>
    </xf>
    <xf numFmtId="0" fontId="76" fillId="0" borderId="23" xfId="55" applyFont="1" applyFill="1" applyBorder="1" applyAlignment="1">
      <alignment vertical="center" wrapText="1"/>
      <protection/>
    </xf>
    <xf numFmtId="0" fontId="76" fillId="0" borderId="13" xfId="55" applyFont="1" applyFill="1" applyBorder="1" applyAlignment="1">
      <alignment horizontal="center" vertical="center" wrapText="1"/>
      <protection/>
    </xf>
    <xf numFmtId="164" fontId="76" fillId="0" borderId="13" xfId="42" applyNumberFormat="1" applyFont="1" applyFill="1" applyBorder="1" applyAlignment="1">
      <alignment horizontal="center" vertical="center" wrapText="1"/>
    </xf>
    <xf numFmtId="164" fontId="29" fillId="0" borderId="13" xfId="42" applyNumberFormat="1" applyFont="1" applyFill="1" applyBorder="1" applyAlignment="1">
      <alignment horizontal="right" vertical="center" wrapText="1"/>
    </xf>
    <xf numFmtId="164" fontId="76" fillId="0" borderId="33" xfId="42" applyNumberFormat="1" applyFont="1" applyFill="1" applyBorder="1" applyAlignment="1">
      <alignment horizontal="right" vertical="center" wrapText="1"/>
    </xf>
    <xf numFmtId="164" fontId="76" fillId="0" borderId="13" xfId="42" applyNumberFormat="1" applyFont="1" applyBorder="1" applyAlignment="1">
      <alignment/>
    </xf>
    <xf numFmtId="0" fontId="76" fillId="0" borderId="13" xfId="0" applyFont="1" applyBorder="1" applyAlignment="1">
      <alignment/>
    </xf>
    <xf numFmtId="0" fontId="76" fillId="0" borderId="13" xfId="0" applyFont="1" applyBorder="1" applyAlignment="1">
      <alignment horizontal="center"/>
    </xf>
    <xf numFmtId="0" fontId="76" fillId="0" borderId="14" xfId="0" applyFont="1" applyBorder="1" applyAlignment="1">
      <alignment/>
    </xf>
    <xf numFmtId="0" fontId="29" fillId="0" borderId="23" xfId="55" applyFont="1" applyFill="1" applyBorder="1" applyAlignment="1">
      <alignment vertical="center" wrapText="1"/>
      <protection/>
    </xf>
    <xf numFmtId="0" fontId="29" fillId="0" borderId="13" xfId="55" applyFont="1" applyFill="1" applyBorder="1" applyAlignment="1">
      <alignment horizontal="center" vertical="center" wrapText="1"/>
      <protection/>
    </xf>
    <xf numFmtId="164" fontId="29" fillId="0" borderId="13" xfId="42" applyNumberFormat="1" applyFont="1" applyFill="1" applyBorder="1" applyAlignment="1">
      <alignment horizontal="center" vertical="center" wrapText="1"/>
    </xf>
    <xf numFmtId="164" fontId="76" fillId="0" borderId="13" xfId="42" applyNumberFormat="1" applyFont="1" applyFill="1" applyBorder="1" applyAlignment="1">
      <alignment horizontal="right" vertical="center" wrapText="1"/>
    </xf>
    <xf numFmtId="164" fontId="76" fillId="35" borderId="13" xfId="42" applyNumberFormat="1" applyFont="1" applyFill="1" applyBorder="1" applyAlignment="1">
      <alignment/>
    </xf>
    <xf numFmtId="0" fontId="26" fillId="33" borderId="12" xfId="55" applyFont="1" applyFill="1" applyBorder="1" applyAlignment="1">
      <alignment horizontal="center" vertical="center" wrapText="1"/>
      <protection/>
    </xf>
    <xf numFmtId="0" fontId="26" fillId="33" borderId="23" xfId="55" applyFont="1" applyFill="1" applyBorder="1" applyAlignment="1">
      <alignment vertical="center" wrapText="1"/>
      <protection/>
    </xf>
    <xf numFmtId="0" fontId="29" fillId="33" borderId="13" xfId="0" applyFont="1" applyFill="1" applyBorder="1" applyAlignment="1">
      <alignment horizontal="center" vertical="center" wrapText="1"/>
    </xf>
    <xf numFmtId="164" fontId="26" fillId="33" borderId="13" xfId="42" applyNumberFormat="1" applyFont="1" applyFill="1" applyBorder="1" applyAlignment="1">
      <alignment horizontal="center" vertical="center" wrapText="1"/>
    </xf>
    <xf numFmtId="164" fontId="26" fillId="33" borderId="14" xfId="42" applyNumberFormat="1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vertical="center"/>
    </xf>
    <xf numFmtId="164" fontId="76" fillId="0" borderId="13" xfId="42" applyNumberFormat="1" applyFont="1" applyFill="1" applyBorder="1" applyAlignment="1">
      <alignment vertical="center"/>
    </xf>
    <xf numFmtId="0" fontId="76" fillId="0" borderId="14" xfId="0" applyFont="1" applyBorder="1" applyAlignment="1">
      <alignment horizontal="center"/>
    </xf>
    <xf numFmtId="0" fontId="76" fillId="0" borderId="13" xfId="0" applyFont="1" applyFill="1" applyBorder="1" applyAlignment="1">
      <alignment horizontal="center" vertical="center"/>
    </xf>
    <xf numFmtId="0" fontId="29" fillId="34" borderId="12" xfId="55" applyFont="1" applyFill="1" applyBorder="1" applyAlignment="1">
      <alignment horizontal="center" vertical="center" wrapText="1"/>
      <protection/>
    </xf>
    <xf numFmtId="0" fontId="29" fillId="34" borderId="13" xfId="0" applyFont="1" applyFill="1" applyBorder="1" applyAlignment="1">
      <alignment horizontal="center" vertical="center" wrapText="1"/>
    </xf>
    <xf numFmtId="164" fontId="29" fillId="34" borderId="13" xfId="42" applyNumberFormat="1" applyFont="1" applyFill="1" applyBorder="1" applyAlignment="1">
      <alignment horizontal="center" vertical="center" wrapText="1"/>
    </xf>
    <xf numFmtId="164" fontId="29" fillId="34" borderId="14" xfId="42" applyNumberFormat="1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9" fillId="0" borderId="13" xfId="55" applyFont="1" applyFill="1" applyBorder="1" applyAlignment="1">
      <alignment vertical="center" wrapText="1"/>
      <protection/>
    </xf>
    <xf numFmtId="164" fontId="29" fillId="0" borderId="13" xfId="42" applyNumberFormat="1" applyFont="1" applyFill="1" applyBorder="1" applyAlignment="1">
      <alignment vertical="center" wrapText="1"/>
    </xf>
    <xf numFmtId="164" fontId="29" fillId="36" borderId="13" xfId="42" applyNumberFormat="1" applyFont="1" applyFill="1" applyBorder="1" applyAlignment="1">
      <alignment horizontal="right" vertical="center" wrapText="1"/>
    </xf>
    <xf numFmtId="0" fontId="29" fillId="36" borderId="12" xfId="55" applyFont="1" applyFill="1" applyBorder="1" applyAlignment="1">
      <alignment horizontal="center" vertical="center" wrapText="1"/>
      <protection/>
    </xf>
    <xf numFmtId="0" fontId="29" fillId="0" borderId="13" xfId="0" applyFont="1" applyFill="1" applyBorder="1" applyAlignment="1">
      <alignment horizontal="center" vertical="center" wrapText="1"/>
    </xf>
    <xf numFmtId="0" fontId="26" fillId="33" borderId="23" xfId="55" applyFont="1" applyFill="1" applyBorder="1" applyAlignment="1">
      <alignment horizontal="left" vertical="center" wrapText="1"/>
      <protection/>
    </xf>
    <xf numFmtId="0" fontId="29" fillId="0" borderId="23" xfId="55" applyFont="1" applyFill="1" applyBorder="1" applyAlignment="1">
      <alignment horizontal="left" vertical="center" wrapText="1"/>
      <protection/>
    </xf>
    <xf numFmtId="164" fontId="76" fillId="0" borderId="13" xfId="42" applyNumberFormat="1" applyFont="1" applyFill="1" applyBorder="1" applyAlignment="1">
      <alignment/>
    </xf>
    <xf numFmtId="0" fontId="76" fillId="0" borderId="13" xfId="0" applyFont="1" applyFill="1" applyBorder="1" applyAlignment="1">
      <alignment/>
    </xf>
    <xf numFmtId="0" fontId="76" fillId="0" borderId="13" xfId="0" applyFont="1" applyFill="1" applyBorder="1" applyAlignment="1">
      <alignment horizontal="center"/>
    </xf>
    <xf numFmtId="0" fontId="76" fillId="0" borderId="14" xfId="0" applyFont="1" applyFill="1" applyBorder="1" applyAlignment="1">
      <alignment/>
    </xf>
    <xf numFmtId="0" fontId="76" fillId="0" borderId="0" xfId="0" applyFont="1" applyFill="1" applyAlignment="1">
      <alignment/>
    </xf>
    <xf numFmtId="0" fontId="26" fillId="33" borderId="13" xfId="0" applyFont="1" applyFill="1" applyBorder="1" applyAlignment="1">
      <alignment horizontal="left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29" fillId="0" borderId="32" xfId="0" applyFont="1" applyFill="1" applyBorder="1" applyAlignment="1">
      <alignment horizontal="center" vertical="center" wrapText="1"/>
    </xf>
    <xf numFmtId="164" fontId="29" fillId="0" borderId="32" xfId="42" applyNumberFormat="1" applyFont="1" applyFill="1" applyBorder="1" applyAlignment="1">
      <alignment horizontal="center" vertical="center" wrapText="1"/>
    </xf>
    <xf numFmtId="164" fontId="26" fillId="0" borderId="32" xfId="42" applyNumberFormat="1" applyFont="1" applyFill="1" applyBorder="1" applyAlignment="1">
      <alignment horizontal="center" vertical="center" wrapText="1"/>
    </xf>
    <xf numFmtId="164" fontId="26" fillId="0" borderId="27" xfId="42" applyNumberFormat="1" applyFont="1" applyFill="1" applyBorder="1" applyAlignment="1">
      <alignment horizontal="center" vertical="center" wrapText="1"/>
    </xf>
    <xf numFmtId="0" fontId="29" fillId="0" borderId="41" xfId="0" applyFont="1" applyFill="1" applyBorder="1" applyAlignment="1">
      <alignment horizontal="center" vertical="center" wrapText="1"/>
    </xf>
    <xf numFmtId="43" fontId="29" fillId="0" borderId="32" xfId="42" applyNumberFormat="1" applyFont="1" applyFill="1" applyBorder="1" applyAlignment="1">
      <alignment horizontal="center" vertical="center" wrapText="1"/>
    </xf>
    <xf numFmtId="0" fontId="26" fillId="33" borderId="13" xfId="55" applyFont="1" applyFill="1" applyBorder="1" applyAlignment="1">
      <alignment horizontal="left" vertical="center" wrapText="1"/>
      <protection/>
    </xf>
    <xf numFmtId="0" fontId="29" fillId="33" borderId="19" xfId="0" applyFont="1" applyFill="1" applyBorder="1" applyAlignment="1">
      <alignment horizontal="center" vertical="center" wrapText="1"/>
    </xf>
    <xf numFmtId="0" fontId="26" fillId="33" borderId="24" xfId="55" applyFont="1" applyFill="1" applyBorder="1" applyAlignment="1">
      <alignment horizontal="center" vertical="center" wrapText="1"/>
      <protection/>
    </xf>
    <xf numFmtId="0" fontId="29" fillId="33" borderId="20" xfId="0" applyFont="1" applyFill="1" applyBorder="1" applyAlignment="1">
      <alignment horizontal="center" vertical="center" wrapText="1"/>
    </xf>
    <xf numFmtId="164" fontId="26" fillId="33" borderId="20" xfId="42" applyNumberFormat="1" applyFont="1" applyFill="1" applyBorder="1" applyAlignment="1">
      <alignment horizontal="center" vertical="center" wrapText="1"/>
    </xf>
    <xf numFmtId="164" fontId="26" fillId="33" borderId="18" xfId="42" applyNumberFormat="1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26" fillId="34" borderId="0" xfId="55" applyFont="1" applyFill="1" applyBorder="1" applyAlignment="1">
      <alignment horizontal="center" vertical="center" wrapText="1"/>
      <protection/>
    </xf>
    <xf numFmtId="0" fontId="29" fillId="36" borderId="0" xfId="55" applyFont="1" applyFill="1" applyBorder="1" applyAlignment="1">
      <alignment horizontal="center" vertical="center" wrapText="1"/>
      <protection/>
    </xf>
    <xf numFmtId="164" fontId="29" fillId="36" borderId="0" xfId="42" applyNumberFormat="1" applyFont="1" applyFill="1" applyBorder="1" applyAlignment="1">
      <alignment horizontal="center" vertical="center" wrapText="1"/>
    </xf>
    <xf numFmtId="164" fontId="29" fillId="36" borderId="0" xfId="42" applyNumberFormat="1" applyFont="1" applyFill="1" applyBorder="1" applyAlignment="1">
      <alignment horizontal="right" vertical="center" wrapText="1"/>
    </xf>
    <xf numFmtId="164" fontId="76" fillId="36" borderId="0" xfId="42" applyNumberFormat="1" applyFont="1" applyFill="1" applyAlignment="1">
      <alignment/>
    </xf>
    <xf numFmtId="0" fontId="76" fillId="36" borderId="0" xfId="0" applyFont="1" applyFill="1" applyAlignment="1">
      <alignment horizontal="center"/>
    </xf>
    <xf numFmtId="0" fontId="78" fillId="36" borderId="0" xfId="0" applyFont="1" applyFill="1" applyAlignment="1">
      <alignment/>
    </xf>
    <xf numFmtId="164" fontId="78" fillId="36" borderId="0" xfId="42" applyNumberFormat="1" applyFont="1" applyFill="1" applyAlignment="1">
      <alignment/>
    </xf>
    <xf numFmtId="164" fontId="76" fillId="36" borderId="0" xfId="0" applyNumberFormat="1" applyFont="1" applyFill="1" applyAlignment="1">
      <alignment/>
    </xf>
    <xf numFmtId="0" fontId="78" fillId="36" borderId="0" xfId="0" applyFont="1" applyFill="1" applyAlignment="1">
      <alignment/>
    </xf>
    <xf numFmtId="0" fontId="78" fillId="36" borderId="0" xfId="0" applyFont="1" applyFill="1" applyAlignment="1">
      <alignment wrapText="1"/>
    </xf>
    <xf numFmtId="164" fontId="76" fillId="0" borderId="0" xfId="42" applyNumberFormat="1" applyFont="1" applyAlignment="1">
      <alignment/>
    </xf>
    <xf numFmtId="0" fontId="76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164" fontId="0" fillId="0" borderId="27" xfId="42" applyNumberFormat="1" applyFont="1" applyBorder="1" applyAlignment="1">
      <alignment horizontal="center" vertical="center"/>
    </xf>
    <xf numFmtId="164" fontId="0" fillId="0" borderId="55" xfId="42" applyNumberFormat="1" applyFont="1" applyBorder="1" applyAlignment="1">
      <alignment horizontal="center" vertical="center"/>
    </xf>
    <xf numFmtId="164" fontId="0" fillId="0" borderId="54" xfId="42" applyNumberFormat="1" applyFont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164" fontId="4" fillId="34" borderId="13" xfId="42" applyNumberFormat="1" applyFont="1" applyFill="1" applyBorder="1" applyAlignment="1">
      <alignment horizontal="center" vertical="center" wrapText="1"/>
    </xf>
    <xf numFmtId="164" fontId="7" fillId="34" borderId="13" xfId="42" applyNumberFormat="1" applyFont="1" applyFill="1" applyBorder="1" applyAlignment="1">
      <alignment horizontal="center" vertical="center" wrapText="1"/>
    </xf>
    <xf numFmtId="164" fontId="0" fillId="0" borderId="13" xfId="42" applyNumberFormat="1" applyFont="1" applyFill="1" applyBorder="1" applyAlignment="1">
      <alignment horizontal="center" vertical="center"/>
    </xf>
    <xf numFmtId="164" fontId="0" fillId="0" borderId="14" xfId="42" applyNumberFormat="1" applyFont="1" applyBorder="1" applyAlignment="1">
      <alignment horizontal="center" vertical="center"/>
    </xf>
    <xf numFmtId="164" fontId="0" fillId="0" borderId="13" xfId="42" applyNumberFormat="1" applyFont="1" applyBorder="1" applyAlignment="1">
      <alignment horizontal="center" vertical="center"/>
    </xf>
    <xf numFmtId="164" fontId="7" fillId="0" borderId="13" xfId="42" applyNumberFormat="1" applyFont="1" applyFill="1" applyBorder="1" applyAlignment="1">
      <alignment horizontal="center" vertical="center" wrapText="1"/>
    </xf>
    <xf numFmtId="0" fontId="70" fillId="3" borderId="30" xfId="0" applyFont="1" applyFill="1" applyBorder="1" applyAlignment="1">
      <alignment horizontal="center" vertical="center"/>
    </xf>
    <xf numFmtId="0" fontId="70" fillId="3" borderId="10" xfId="0" applyFont="1" applyFill="1" applyBorder="1" applyAlignment="1">
      <alignment horizontal="center" vertical="center"/>
    </xf>
    <xf numFmtId="0" fontId="70" fillId="3" borderId="10" xfId="0" applyFont="1" applyFill="1" applyBorder="1" applyAlignment="1">
      <alignment/>
    </xf>
    <xf numFmtId="0" fontId="70" fillId="3" borderId="44" xfId="0" applyFont="1" applyFill="1" applyBorder="1" applyAlignment="1">
      <alignment horizontal="center" vertical="center"/>
    </xf>
    <xf numFmtId="0" fontId="70" fillId="3" borderId="56" xfId="0" applyFont="1" applyFill="1" applyBorder="1" applyAlignment="1">
      <alignment horizontal="center" vertical="center"/>
    </xf>
    <xf numFmtId="0" fontId="70" fillId="3" borderId="57" xfId="0" applyFont="1" applyFill="1" applyBorder="1" applyAlignment="1">
      <alignment horizontal="center" vertical="center"/>
    </xf>
    <xf numFmtId="0" fontId="67" fillId="3" borderId="34" xfId="0" applyFont="1" applyFill="1" applyBorder="1" applyAlignment="1">
      <alignment horizontal="center" vertical="center" wrapText="1"/>
    </xf>
    <xf numFmtId="0" fontId="67" fillId="3" borderId="58" xfId="0" applyFont="1" applyFill="1" applyBorder="1" applyAlignment="1">
      <alignment horizontal="center" vertical="center" wrapText="1"/>
    </xf>
    <xf numFmtId="0" fontId="67" fillId="3" borderId="59" xfId="0" applyFont="1" applyFill="1" applyBorder="1" applyAlignment="1">
      <alignment horizontal="center" vertical="center" wrapText="1"/>
    </xf>
    <xf numFmtId="164" fontId="74" fillId="24" borderId="60" xfId="42" applyNumberFormat="1" applyFont="1" applyFill="1" applyBorder="1" applyAlignment="1">
      <alignment horizontal="center" vertical="center" wrapText="1"/>
    </xf>
    <xf numFmtId="164" fontId="74" fillId="24" borderId="61" xfId="42" applyNumberFormat="1" applyFont="1" applyFill="1" applyBorder="1" applyAlignment="1">
      <alignment horizontal="center" vertical="center" wrapText="1"/>
    </xf>
    <xf numFmtId="164" fontId="74" fillId="24" borderId="62" xfId="42" applyNumberFormat="1" applyFont="1" applyFill="1" applyBorder="1" applyAlignment="1">
      <alignment horizontal="center" vertical="center" wrapText="1"/>
    </xf>
    <xf numFmtId="164" fontId="74" fillId="24" borderId="34" xfId="42" applyNumberFormat="1" applyFont="1" applyFill="1" applyBorder="1" applyAlignment="1">
      <alignment horizontal="center" vertical="center" wrapText="1"/>
    </xf>
    <xf numFmtId="164" fontId="74" fillId="24" borderId="58" xfId="42" applyNumberFormat="1" applyFont="1" applyFill="1" applyBorder="1" applyAlignment="1">
      <alignment horizontal="center" vertical="center" wrapText="1"/>
    </xf>
    <xf numFmtId="164" fontId="74" fillId="24" borderId="59" xfId="42" applyNumberFormat="1" applyFont="1" applyFill="1" applyBorder="1" applyAlignment="1">
      <alignment horizontal="center" vertical="center" wrapText="1"/>
    </xf>
    <xf numFmtId="164" fontId="74" fillId="24" borderId="63" xfId="42" applyNumberFormat="1" applyFont="1" applyFill="1" applyBorder="1" applyAlignment="1">
      <alignment horizontal="center" vertical="center" wrapText="1"/>
    </xf>
    <xf numFmtId="164" fontId="74" fillId="24" borderId="64" xfId="42" applyNumberFormat="1" applyFont="1" applyFill="1" applyBorder="1" applyAlignment="1">
      <alignment horizontal="center" vertical="center" wrapText="1"/>
    </xf>
    <xf numFmtId="164" fontId="74" fillId="24" borderId="65" xfId="42" applyNumberFormat="1" applyFont="1" applyFill="1" applyBorder="1" applyAlignment="1">
      <alignment horizontal="center" vertical="center" wrapText="1"/>
    </xf>
    <xf numFmtId="0" fontId="74" fillId="24" borderId="60" xfId="37" applyFont="1" applyBorder="1" applyAlignment="1">
      <alignment horizontal="center" vertical="center"/>
    </xf>
    <xf numFmtId="0" fontId="74" fillId="24" borderId="61" xfId="37" applyFont="1" applyBorder="1" applyAlignment="1">
      <alignment horizontal="center" vertical="center"/>
    </xf>
    <xf numFmtId="0" fontId="74" fillId="24" borderId="62" xfId="37" applyFont="1" applyBorder="1" applyAlignment="1">
      <alignment horizontal="center" vertical="center"/>
    </xf>
    <xf numFmtId="0" fontId="74" fillId="24" borderId="66" xfId="37" applyFont="1" applyBorder="1" applyAlignment="1">
      <alignment horizontal="center" vertical="center"/>
    </xf>
    <xf numFmtId="0" fontId="74" fillId="24" borderId="47" xfId="37" applyFont="1" applyBorder="1" applyAlignment="1">
      <alignment horizontal="center" vertical="center"/>
    </xf>
    <xf numFmtId="0" fontId="74" fillId="24" borderId="67" xfId="37" applyFont="1" applyBorder="1" applyAlignment="1">
      <alignment horizontal="center" vertical="center"/>
    </xf>
    <xf numFmtId="0" fontId="74" fillId="24" borderId="68" xfId="37" applyFont="1" applyBorder="1" applyAlignment="1">
      <alignment horizontal="center" vertical="center" wrapText="1"/>
    </xf>
    <xf numFmtId="0" fontId="74" fillId="24" borderId="69" xfId="37" applyFont="1" applyBorder="1" applyAlignment="1">
      <alignment horizontal="center" vertical="center" wrapText="1"/>
    </xf>
    <xf numFmtId="0" fontId="74" fillId="24" borderId="70" xfId="37" applyFont="1" applyBorder="1" applyAlignment="1">
      <alignment horizontal="center" vertical="center" wrapText="1"/>
    </xf>
    <xf numFmtId="0" fontId="74" fillId="24" borderId="60" xfId="37" applyFont="1" applyBorder="1" applyAlignment="1">
      <alignment horizontal="center" vertical="center" wrapText="1"/>
    </xf>
    <xf numFmtId="0" fontId="74" fillId="24" borderId="61" xfId="37" applyFont="1" applyBorder="1" applyAlignment="1">
      <alignment horizontal="center" vertical="center" wrapText="1"/>
    </xf>
    <xf numFmtId="0" fontId="74" fillId="24" borderId="62" xfId="37" applyFont="1" applyBorder="1" applyAlignment="1">
      <alignment horizontal="center" vertical="center" wrapText="1"/>
    </xf>
    <xf numFmtId="0" fontId="74" fillId="24" borderId="71" xfId="37" applyFont="1" applyBorder="1" applyAlignment="1">
      <alignment horizontal="center" vertical="center" wrapText="1"/>
    </xf>
    <xf numFmtId="0" fontId="74" fillId="24" borderId="72" xfId="37" applyFont="1" applyBorder="1" applyAlignment="1">
      <alignment horizontal="center" vertical="center" wrapText="1"/>
    </xf>
    <xf numFmtId="0" fontId="74" fillId="24" borderId="73" xfId="37" applyFont="1" applyBorder="1" applyAlignment="1">
      <alignment horizontal="center" vertical="center" wrapText="1"/>
    </xf>
    <xf numFmtId="0" fontId="70" fillId="3" borderId="19" xfId="0" applyFont="1" applyFill="1" applyBorder="1" applyAlignment="1">
      <alignment horizontal="center" vertical="center"/>
    </xf>
    <xf numFmtId="0" fontId="70" fillId="3" borderId="20" xfId="0" applyFont="1" applyFill="1" applyBorder="1" applyAlignment="1">
      <alignment horizontal="center" vertical="center"/>
    </xf>
    <xf numFmtId="0" fontId="77" fillId="37" borderId="15" xfId="0" applyFont="1" applyFill="1" applyBorder="1" applyAlignment="1">
      <alignment horizontal="center" vertical="center" wrapText="1"/>
    </xf>
    <xf numFmtId="0" fontId="77" fillId="37" borderId="33" xfId="0" applyFont="1" applyFill="1" applyBorder="1" applyAlignment="1">
      <alignment horizontal="center" vertical="center" wrapText="1"/>
    </xf>
    <xf numFmtId="0" fontId="77" fillId="37" borderId="29" xfId="0" applyFont="1" applyFill="1" applyBorder="1" applyAlignment="1">
      <alignment horizontal="center" vertical="center" wrapText="1"/>
    </xf>
    <xf numFmtId="0" fontId="77" fillId="37" borderId="74" xfId="0" applyFont="1" applyFill="1" applyBorder="1" applyAlignment="1">
      <alignment horizontal="center" vertical="center" wrapText="1"/>
    </xf>
    <xf numFmtId="0" fontId="77" fillId="37" borderId="75" xfId="0" applyFont="1" applyFill="1" applyBorder="1" applyAlignment="1">
      <alignment horizontal="center" vertical="center" wrapText="1"/>
    </xf>
    <xf numFmtId="164" fontId="77" fillId="24" borderId="15" xfId="42" applyNumberFormat="1" applyFont="1" applyFill="1" applyBorder="1" applyAlignment="1">
      <alignment horizontal="center" vertical="center" wrapText="1"/>
    </xf>
    <xf numFmtId="164" fontId="77" fillId="24" borderId="33" xfId="42" applyNumberFormat="1" applyFont="1" applyFill="1" applyBorder="1" applyAlignment="1">
      <alignment horizontal="center" vertical="center" wrapText="1"/>
    </xf>
    <xf numFmtId="0" fontId="77" fillId="37" borderId="76" xfId="0" applyFont="1" applyFill="1" applyBorder="1" applyAlignment="1">
      <alignment horizontal="center" vertical="center" wrapText="1"/>
    </xf>
    <xf numFmtId="0" fontId="77" fillId="24" borderId="15" xfId="37" applyFont="1" applyBorder="1" applyAlignment="1">
      <alignment horizontal="center" vertical="center" wrapText="1"/>
    </xf>
    <xf numFmtId="0" fontId="77" fillId="24" borderId="33" xfId="37" applyFont="1" applyBorder="1" applyAlignment="1">
      <alignment horizontal="center" vertical="center" wrapText="1"/>
    </xf>
    <xf numFmtId="0" fontId="77" fillId="24" borderId="77" xfId="37" applyFont="1" applyBorder="1" applyAlignment="1">
      <alignment horizontal="center" vertical="center"/>
    </xf>
    <xf numFmtId="0" fontId="77" fillId="24" borderId="39" xfId="37" applyFont="1" applyBorder="1" applyAlignment="1">
      <alignment horizontal="center" vertical="center"/>
    </xf>
    <xf numFmtId="0" fontId="77" fillId="24" borderId="15" xfId="37" applyFont="1" applyBorder="1" applyAlignment="1">
      <alignment horizontal="center" vertical="center"/>
    </xf>
    <xf numFmtId="0" fontId="77" fillId="24" borderId="33" xfId="37" applyFont="1" applyBorder="1" applyAlignment="1">
      <alignment horizontal="center" vertical="center"/>
    </xf>
    <xf numFmtId="0" fontId="26" fillId="0" borderId="78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Investment plan 2010_OSSH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2"/>
  <sheetViews>
    <sheetView zoomScalePageLayoutView="0" workbookViewId="0" topLeftCell="A1">
      <pane ySplit="2" topLeftCell="A226" activePane="bottomLeft" state="frozen"/>
      <selection pane="topLeft" activeCell="A1" sqref="A1"/>
      <selection pane="bottomLeft" activeCell="A212" sqref="A212:L253"/>
    </sheetView>
  </sheetViews>
  <sheetFormatPr defaultColWidth="9.140625" defaultRowHeight="15"/>
  <cols>
    <col min="1" max="1" width="7.00390625" style="0" customWidth="1"/>
    <col min="2" max="2" width="75.8515625" style="0" customWidth="1"/>
    <col min="3" max="3" width="8.57421875" style="60" customWidth="1"/>
    <col min="4" max="4" width="13.140625" style="60" customWidth="1"/>
    <col min="5" max="5" width="19.28125" style="60" customWidth="1"/>
    <col min="6" max="6" width="14.00390625" style="0" customWidth="1"/>
    <col min="7" max="7" width="15.28125" style="0" bestFit="1" customWidth="1"/>
    <col min="8" max="8" width="16.8515625" style="33" customWidth="1"/>
    <col min="9" max="9" width="18.140625" style="0" customWidth="1"/>
    <col min="10" max="10" width="17.7109375" style="0" customWidth="1"/>
    <col min="11" max="11" width="16.8515625" style="0" customWidth="1"/>
    <col min="12" max="12" width="17.421875" style="0" bestFit="1" customWidth="1"/>
    <col min="13" max="13" width="18.7109375" style="202" customWidth="1"/>
  </cols>
  <sheetData>
    <row r="1" spans="1:12" ht="15.75" thickTop="1">
      <c r="A1" s="448" t="s">
        <v>390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50"/>
    </row>
    <row r="2" spans="1:12" ht="51">
      <c r="A2" s="5" t="s">
        <v>0</v>
      </c>
      <c r="B2" s="6" t="s">
        <v>1</v>
      </c>
      <c r="C2" s="209" t="s">
        <v>2</v>
      </c>
      <c r="D2" s="8" t="s">
        <v>3</v>
      </c>
      <c r="E2" s="8" t="s">
        <v>4</v>
      </c>
      <c r="F2" s="8" t="s">
        <v>276</v>
      </c>
      <c r="G2" s="8" t="s">
        <v>257</v>
      </c>
      <c r="H2" s="9" t="s">
        <v>258</v>
      </c>
      <c r="I2" s="9" t="s">
        <v>5</v>
      </c>
      <c r="J2" s="9" t="s">
        <v>71</v>
      </c>
      <c r="K2" s="9" t="s">
        <v>72</v>
      </c>
      <c r="L2" s="10" t="s">
        <v>303</v>
      </c>
    </row>
    <row r="3" spans="1:13" s="47" customFormat="1" ht="15">
      <c r="A3" s="11" t="s">
        <v>6</v>
      </c>
      <c r="B3" s="12" t="s">
        <v>7</v>
      </c>
      <c r="C3" s="13"/>
      <c r="D3" s="13"/>
      <c r="E3" s="13"/>
      <c r="F3" s="14">
        <f>SUM(F4:F13)</f>
        <v>0</v>
      </c>
      <c r="G3" s="14">
        <f>SUM(G4:G13)</f>
        <v>0</v>
      </c>
      <c r="H3" s="14">
        <f>SUM(H4:H13)</f>
        <v>128528375</v>
      </c>
      <c r="I3" s="14">
        <f>SUM(I4:I13)</f>
        <v>947500000</v>
      </c>
      <c r="J3" s="14">
        <f>SUM(J4:J13)</f>
        <v>1317500000</v>
      </c>
      <c r="K3" s="14">
        <f>SUM(K4:K13)</f>
        <v>700000000</v>
      </c>
      <c r="L3" s="15">
        <f>SUM(L4:L13)</f>
        <v>250000000</v>
      </c>
      <c r="M3" s="218"/>
    </row>
    <row r="4" spans="1:13" s="47" customFormat="1" ht="15">
      <c r="A4" s="180">
        <v>1</v>
      </c>
      <c r="B4" s="178" t="s">
        <v>8</v>
      </c>
      <c r="C4" s="200" t="s">
        <v>9</v>
      </c>
      <c r="D4" s="200" t="s">
        <v>10</v>
      </c>
      <c r="E4" s="184" t="s">
        <v>70</v>
      </c>
      <c r="F4" s="178"/>
      <c r="G4" s="178"/>
      <c r="H4" s="195">
        <v>128528375</v>
      </c>
      <c r="I4" s="178"/>
      <c r="J4" s="178"/>
      <c r="K4" s="178"/>
      <c r="L4" s="201"/>
      <c r="M4" s="218"/>
    </row>
    <row r="5" spans="1:13" s="47" customFormat="1" ht="15">
      <c r="A5" s="180">
        <v>2</v>
      </c>
      <c r="B5" s="178" t="s">
        <v>304</v>
      </c>
      <c r="C5" s="187" t="s">
        <v>305</v>
      </c>
      <c r="D5" s="184" t="s">
        <v>306</v>
      </c>
      <c r="E5" s="184" t="s">
        <v>307</v>
      </c>
      <c r="F5" s="184"/>
      <c r="G5" s="184"/>
      <c r="H5" s="185"/>
      <c r="I5" s="185">
        <v>200000000</v>
      </c>
      <c r="J5" s="182"/>
      <c r="K5" s="182"/>
      <c r="L5" s="183"/>
      <c r="M5" s="218"/>
    </row>
    <row r="6" spans="1:13" s="47" customFormat="1" ht="15">
      <c r="A6" s="180">
        <v>3</v>
      </c>
      <c r="B6" s="178" t="s">
        <v>351</v>
      </c>
      <c r="C6" s="187" t="s">
        <v>305</v>
      </c>
      <c r="D6" s="184" t="s">
        <v>306</v>
      </c>
      <c r="E6" s="184" t="s">
        <v>307</v>
      </c>
      <c r="F6" s="184"/>
      <c r="G6" s="184"/>
      <c r="H6" s="185"/>
      <c r="I6" s="185"/>
      <c r="J6" s="185">
        <v>400000000</v>
      </c>
      <c r="K6" s="182"/>
      <c r="L6" s="183"/>
      <c r="M6" s="218"/>
    </row>
    <row r="7" spans="1:13" s="47" customFormat="1" ht="15">
      <c r="A7" s="180">
        <v>4</v>
      </c>
      <c r="B7" s="178" t="s">
        <v>352</v>
      </c>
      <c r="C7" s="187" t="s">
        <v>305</v>
      </c>
      <c r="D7" s="184" t="s">
        <v>306</v>
      </c>
      <c r="E7" s="184" t="s">
        <v>281</v>
      </c>
      <c r="F7" s="184"/>
      <c r="G7" s="184"/>
      <c r="H7" s="185"/>
      <c r="I7" s="185"/>
      <c r="J7" s="185">
        <v>600000000</v>
      </c>
      <c r="K7" s="182"/>
      <c r="L7" s="183"/>
      <c r="M7" s="218"/>
    </row>
    <row r="8" spans="1:13" s="47" customFormat="1" ht="15">
      <c r="A8" s="180">
        <v>5</v>
      </c>
      <c r="B8" s="178" t="s">
        <v>353</v>
      </c>
      <c r="C8" s="187" t="s">
        <v>305</v>
      </c>
      <c r="D8" s="184" t="s">
        <v>306</v>
      </c>
      <c r="E8" s="184" t="s">
        <v>386</v>
      </c>
      <c r="F8" s="184"/>
      <c r="G8" s="184"/>
      <c r="H8" s="185"/>
      <c r="I8" s="185"/>
      <c r="J8" s="182"/>
      <c r="K8" s="185">
        <v>450000000</v>
      </c>
      <c r="L8" s="183"/>
      <c r="M8" s="218"/>
    </row>
    <row r="9" spans="1:13" s="47" customFormat="1" ht="15">
      <c r="A9" s="180">
        <v>6</v>
      </c>
      <c r="B9" s="178" t="s">
        <v>308</v>
      </c>
      <c r="C9" s="187" t="s">
        <v>305</v>
      </c>
      <c r="D9" s="184" t="s">
        <v>306</v>
      </c>
      <c r="E9" s="184" t="s">
        <v>310</v>
      </c>
      <c r="F9" s="184"/>
      <c r="G9" s="184"/>
      <c r="H9" s="185"/>
      <c r="I9" s="185">
        <v>140000000</v>
      </c>
      <c r="J9" s="182"/>
      <c r="K9" s="182"/>
      <c r="L9" s="183"/>
      <c r="M9" s="218"/>
    </row>
    <row r="10" spans="1:13" s="47" customFormat="1" ht="25.5">
      <c r="A10" s="180">
        <v>7</v>
      </c>
      <c r="B10" s="178" t="s">
        <v>311</v>
      </c>
      <c r="C10" s="187" t="s">
        <v>309</v>
      </c>
      <c r="D10" s="184" t="s">
        <v>10</v>
      </c>
      <c r="E10" s="184" t="s">
        <v>312</v>
      </c>
      <c r="F10" s="184"/>
      <c r="G10" s="184"/>
      <c r="H10" s="185"/>
      <c r="I10" s="185">
        <v>140000000</v>
      </c>
      <c r="J10" s="182"/>
      <c r="K10" s="182"/>
      <c r="L10" s="183"/>
      <c r="M10" s="218"/>
    </row>
    <row r="11" spans="1:13" s="47" customFormat="1" ht="15">
      <c r="A11" s="180">
        <v>8</v>
      </c>
      <c r="B11" s="178" t="s">
        <v>313</v>
      </c>
      <c r="C11" s="187" t="s">
        <v>11</v>
      </c>
      <c r="D11" s="184" t="s">
        <v>10</v>
      </c>
      <c r="E11" s="184" t="s">
        <v>314</v>
      </c>
      <c r="F11" s="184"/>
      <c r="G11" s="184"/>
      <c r="H11" s="185"/>
      <c r="I11" s="185">
        <v>250000000</v>
      </c>
      <c r="J11" s="182"/>
      <c r="K11" s="182"/>
      <c r="L11" s="183"/>
      <c r="M11" s="218"/>
    </row>
    <row r="12" spans="1:13" s="47" customFormat="1" ht="25.5">
      <c r="A12" s="180">
        <v>9</v>
      </c>
      <c r="B12" s="178" t="s">
        <v>368</v>
      </c>
      <c r="C12" s="187" t="s">
        <v>350</v>
      </c>
      <c r="D12" s="184" t="s">
        <v>10</v>
      </c>
      <c r="E12" s="184" t="s">
        <v>385</v>
      </c>
      <c r="F12" s="184"/>
      <c r="G12" s="184"/>
      <c r="H12" s="185"/>
      <c r="I12" s="185"/>
      <c r="J12" s="185">
        <v>100000000</v>
      </c>
      <c r="K12" s="185">
        <v>250000000</v>
      </c>
      <c r="L12" s="194">
        <v>250000000</v>
      </c>
      <c r="M12" s="218"/>
    </row>
    <row r="13" spans="1:13" s="47" customFormat="1" ht="15">
      <c r="A13" s="180">
        <v>10</v>
      </c>
      <c r="B13" s="178" t="s">
        <v>315</v>
      </c>
      <c r="C13" s="187" t="s">
        <v>9</v>
      </c>
      <c r="D13" s="184" t="s">
        <v>316</v>
      </c>
      <c r="E13" s="184" t="s">
        <v>317</v>
      </c>
      <c r="F13" s="184"/>
      <c r="G13" s="184"/>
      <c r="H13" s="185"/>
      <c r="I13" s="185">
        <v>217500000</v>
      </c>
      <c r="J13" s="185">
        <v>217500000</v>
      </c>
      <c r="K13" s="182"/>
      <c r="L13" s="183"/>
      <c r="M13" s="219"/>
    </row>
    <row r="14" spans="1:13" s="47" customFormat="1" ht="15">
      <c r="A14" s="11" t="s">
        <v>12</v>
      </c>
      <c r="B14" s="12" t="s">
        <v>13</v>
      </c>
      <c r="C14" s="13"/>
      <c r="D14" s="13"/>
      <c r="E14" s="13"/>
      <c r="F14" s="14">
        <f>SUM(F15:F25)</f>
        <v>0</v>
      </c>
      <c r="G14" s="14">
        <f>SUM(G15:G25)</f>
        <v>0</v>
      </c>
      <c r="H14" s="14">
        <f>SUM(H15:H25)</f>
        <v>450000000</v>
      </c>
      <c r="I14" s="14">
        <f>SUM(I15:I25)</f>
        <v>662100000</v>
      </c>
      <c r="J14" s="14">
        <f>SUM(J15:J25)</f>
        <v>130000000</v>
      </c>
      <c r="K14" s="14">
        <f>SUM(K15:K25)</f>
        <v>200000000</v>
      </c>
      <c r="L14" s="15">
        <f>SUM(L15:L25)</f>
        <v>0</v>
      </c>
      <c r="M14" s="218"/>
    </row>
    <row r="15" spans="1:13" s="47" customFormat="1" ht="15">
      <c r="A15" s="180">
        <v>1</v>
      </c>
      <c r="B15" s="178" t="s">
        <v>16</v>
      </c>
      <c r="C15" s="200" t="s">
        <v>9</v>
      </c>
      <c r="D15" s="200" t="s">
        <v>14</v>
      </c>
      <c r="E15" s="200" t="s">
        <v>15</v>
      </c>
      <c r="F15" s="178"/>
      <c r="G15" s="178"/>
      <c r="H15" s="195">
        <v>140000000</v>
      </c>
      <c r="I15" s="178"/>
      <c r="J15" s="178"/>
      <c r="K15" s="178"/>
      <c r="L15" s="201"/>
      <c r="M15" s="218"/>
    </row>
    <row r="16" spans="1:13" s="47" customFormat="1" ht="15">
      <c r="A16" s="180">
        <v>2</v>
      </c>
      <c r="B16" s="178" t="s">
        <v>17</v>
      </c>
      <c r="C16" s="351" t="s">
        <v>11</v>
      </c>
      <c r="D16" s="200" t="s">
        <v>14</v>
      </c>
      <c r="E16" s="200" t="s">
        <v>15</v>
      </c>
      <c r="F16" s="178"/>
      <c r="G16" s="178"/>
      <c r="H16" s="195">
        <v>310000000</v>
      </c>
      <c r="I16" s="178"/>
      <c r="J16" s="178"/>
      <c r="K16" s="178"/>
      <c r="L16" s="201"/>
      <c r="M16" s="218"/>
    </row>
    <row r="17" spans="1:13" s="47" customFormat="1" ht="15">
      <c r="A17" s="180">
        <v>3</v>
      </c>
      <c r="B17" s="178" t="s">
        <v>318</v>
      </c>
      <c r="C17" s="187" t="s">
        <v>319</v>
      </c>
      <c r="D17" s="184" t="s">
        <v>14</v>
      </c>
      <c r="E17" s="184" t="s">
        <v>15</v>
      </c>
      <c r="F17" s="184"/>
      <c r="G17" s="184"/>
      <c r="H17" s="185"/>
      <c r="I17" s="185">
        <v>60000000</v>
      </c>
      <c r="J17" s="185"/>
      <c r="K17" s="185"/>
      <c r="L17" s="183"/>
      <c r="M17" s="218"/>
    </row>
    <row r="18" spans="1:13" s="47" customFormat="1" ht="15">
      <c r="A18" s="180">
        <v>4</v>
      </c>
      <c r="B18" s="178" t="s">
        <v>320</v>
      </c>
      <c r="C18" s="187" t="s">
        <v>11</v>
      </c>
      <c r="D18" s="184" t="s">
        <v>14</v>
      </c>
      <c r="E18" s="184" t="s">
        <v>15</v>
      </c>
      <c r="F18" s="184"/>
      <c r="G18" s="184"/>
      <c r="H18" s="185"/>
      <c r="I18" s="185">
        <v>25000000</v>
      </c>
      <c r="J18" s="185"/>
      <c r="K18" s="185"/>
      <c r="L18" s="183"/>
      <c r="M18" s="218"/>
    </row>
    <row r="19" spans="1:13" s="47" customFormat="1" ht="15">
      <c r="A19" s="180">
        <v>5</v>
      </c>
      <c r="B19" s="178" t="s">
        <v>321</v>
      </c>
      <c r="C19" s="187" t="s">
        <v>322</v>
      </c>
      <c r="D19" s="184" t="s">
        <v>14</v>
      </c>
      <c r="E19" s="184" t="s">
        <v>15</v>
      </c>
      <c r="F19" s="184"/>
      <c r="G19" s="184"/>
      <c r="H19" s="185"/>
      <c r="I19" s="185">
        <v>81900000</v>
      </c>
      <c r="J19" s="185"/>
      <c r="K19" s="185"/>
      <c r="L19" s="183"/>
      <c r="M19" s="218"/>
    </row>
    <row r="20" spans="1:13" s="47" customFormat="1" ht="15">
      <c r="A20" s="180">
        <v>6</v>
      </c>
      <c r="B20" s="178" t="s">
        <v>323</v>
      </c>
      <c r="C20" s="187" t="s">
        <v>322</v>
      </c>
      <c r="D20" s="184" t="s">
        <v>14</v>
      </c>
      <c r="E20" s="184" t="s">
        <v>15</v>
      </c>
      <c r="F20" s="184"/>
      <c r="G20" s="184"/>
      <c r="H20" s="185"/>
      <c r="I20" s="185">
        <v>74200000</v>
      </c>
      <c r="J20" s="185"/>
      <c r="K20" s="185"/>
      <c r="L20" s="183"/>
      <c r="M20" s="218"/>
    </row>
    <row r="21" spans="1:13" s="47" customFormat="1" ht="15">
      <c r="A21" s="180">
        <v>7</v>
      </c>
      <c r="B21" s="178" t="s">
        <v>324</v>
      </c>
      <c r="C21" s="187" t="s">
        <v>322</v>
      </c>
      <c r="D21" s="184" t="s">
        <v>14</v>
      </c>
      <c r="E21" s="184" t="s">
        <v>15</v>
      </c>
      <c r="F21" s="184"/>
      <c r="G21" s="184"/>
      <c r="H21" s="185"/>
      <c r="I21" s="185">
        <v>205000000</v>
      </c>
      <c r="J21" s="185"/>
      <c r="K21" s="185"/>
      <c r="L21" s="183"/>
      <c r="M21" s="218"/>
    </row>
    <row r="22" spans="1:13" s="47" customFormat="1" ht="15">
      <c r="A22" s="180">
        <v>8</v>
      </c>
      <c r="B22" s="178" t="s">
        <v>325</v>
      </c>
      <c r="C22" s="187" t="s">
        <v>322</v>
      </c>
      <c r="D22" s="184" t="s">
        <v>14</v>
      </c>
      <c r="E22" s="184" t="s">
        <v>15</v>
      </c>
      <c r="F22" s="184"/>
      <c r="G22" s="184"/>
      <c r="H22" s="185"/>
      <c r="I22" s="185">
        <v>90000000</v>
      </c>
      <c r="J22" s="185"/>
      <c r="K22" s="185"/>
      <c r="L22" s="183"/>
      <c r="M22" s="218"/>
    </row>
    <row r="23" spans="1:13" s="47" customFormat="1" ht="15">
      <c r="A23" s="180">
        <v>9</v>
      </c>
      <c r="B23" s="178" t="s">
        <v>326</v>
      </c>
      <c r="C23" s="187" t="s">
        <v>322</v>
      </c>
      <c r="D23" s="184" t="s">
        <v>14</v>
      </c>
      <c r="E23" s="184" t="s">
        <v>15</v>
      </c>
      <c r="F23" s="184"/>
      <c r="G23" s="184"/>
      <c r="H23" s="185"/>
      <c r="I23" s="185">
        <v>46200000</v>
      </c>
      <c r="J23" s="185"/>
      <c r="K23" s="185"/>
      <c r="L23" s="183"/>
      <c r="M23" s="218"/>
    </row>
    <row r="24" spans="1:13" s="47" customFormat="1" ht="15">
      <c r="A24" s="180">
        <v>10</v>
      </c>
      <c r="B24" s="178" t="s">
        <v>354</v>
      </c>
      <c r="C24" s="187" t="s">
        <v>322</v>
      </c>
      <c r="D24" s="184" t="s">
        <v>14</v>
      </c>
      <c r="E24" s="184" t="s">
        <v>15</v>
      </c>
      <c r="F24" s="184"/>
      <c r="G24" s="184"/>
      <c r="H24" s="185"/>
      <c r="I24" s="185"/>
      <c r="J24" s="185">
        <v>130000000</v>
      </c>
      <c r="K24" s="185">
        <v>200000000</v>
      </c>
      <c r="L24" s="183"/>
      <c r="M24" s="218"/>
    </row>
    <row r="25" spans="1:13" s="47" customFormat="1" ht="15">
      <c r="A25" s="180">
        <v>11</v>
      </c>
      <c r="B25" s="178" t="s">
        <v>327</v>
      </c>
      <c r="C25" s="187" t="s">
        <v>322</v>
      </c>
      <c r="D25" s="184" t="s">
        <v>14</v>
      </c>
      <c r="E25" s="184" t="s">
        <v>15</v>
      </c>
      <c r="F25" s="184"/>
      <c r="G25" s="184"/>
      <c r="H25" s="185"/>
      <c r="I25" s="185">
        <v>79800000</v>
      </c>
      <c r="J25" s="185"/>
      <c r="K25" s="185"/>
      <c r="L25" s="183"/>
      <c r="M25" s="218"/>
    </row>
    <row r="26" spans="1:13" s="47" customFormat="1" ht="15">
      <c r="A26" s="11" t="s">
        <v>20</v>
      </c>
      <c r="B26" s="12" t="s">
        <v>24</v>
      </c>
      <c r="C26" s="13"/>
      <c r="D26" s="13"/>
      <c r="E26" s="13"/>
      <c r="F26" s="13"/>
      <c r="G26" s="14"/>
      <c r="H26" s="14">
        <f>H27</f>
        <v>87991908</v>
      </c>
      <c r="I26" s="14">
        <f>I27</f>
        <v>0</v>
      </c>
      <c r="J26" s="14">
        <f>J27</f>
        <v>0</v>
      </c>
      <c r="K26" s="14">
        <f>K27</f>
        <v>0</v>
      </c>
      <c r="L26" s="15">
        <f>L27</f>
        <v>0</v>
      </c>
      <c r="M26" s="218"/>
    </row>
    <row r="27" spans="1:13" s="47" customFormat="1" ht="25.5">
      <c r="A27" s="180">
        <v>1</v>
      </c>
      <c r="B27" s="186" t="s">
        <v>25</v>
      </c>
      <c r="C27" s="187" t="s">
        <v>22</v>
      </c>
      <c r="D27" s="184" t="s">
        <v>26</v>
      </c>
      <c r="E27" s="184"/>
      <c r="F27" s="184"/>
      <c r="G27" s="184"/>
      <c r="H27" s="185">
        <v>87991908</v>
      </c>
      <c r="I27" s="185"/>
      <c r="J27" s="185"/>
      <c r="K27" s="185"/>
      <c r="L27" s="183"/>
      <c r="M27" s="218"/>
    </row>
    <row r="28" spans="1:13" s="47" customFormat="1" ht="15">
      <c r="A28" s="11" t="s">
        <v>184</v>
      </c>
      <c r="B28" s="12" t="s">
        <v>21</v>
      </c>
      <c r="C28" s="13"/>
      <c r="D28" s="13"/>
      <c r="E28" s="13"/>
      <c r="F28" s="14"/>
      <c r="G28" s="14"/>
      <c r="H28" s="14">
        <f>SUM(H29:H35)</f>
        <v>1320000000</v>
      </c>
      <c r="I28" s="14">
        <f>SUM(I29:I35)</f>
        <v>0</v>
      </c>
      <c r="J28" s="14">
        <f>SUM(J29:J35)</f>
        <v>0</v>
      </c>
      <c r="K28" s="14">
        <f>SUM(K29:K35)</f>
        <v>0</v>
      </c>
      <c r="L28" s="15">
        <f>SUM(L29:L35)</f>
        <v>0</v>
      </c>
      <c r="M28" s="218"/>
    </row>
    <row r="29" spans="1:13" s="47" customFormat="1" ht="15">
      <c r="A29" s="180">
        <v>1</v>
      </c>
      <c r="B29" s="178" t="s">
        <v>149</v>
      </c>
      <c r="C29" s="187" t="s">
        <v>22</v>
      </c>
      <c r="D29" s="184"/>
      <c r="E29" s="184"/>
      <c r="F29" s="184"/>
      <c r="G29" s="184"/>
      <c r="H29" s="185">
        <v>200000000</v>
      </c>
      <c r="I29" s="185"/>
      <c r="J29" s="182"/>
      <c r="K29" s="182"/>
      <c r="L29" s="183"/>
      <c r="M29" s="218"/>
    </row>
    <row r="30" spans="1:13" s="47" customFormat="1" ht="15">
      <c r="A30" s="180">
        <v>2</v>
      </c>
      <c r="B30" s="178" t="s">
        <v>137</v>
      </c>
      <c r="C30" s="187" t="s">
        <v>22</v>
      </c>
      <c r="D30" s="184"/>
      <c r="E30" s="184"/>
      <c r="F30" s="184"/>
      <c r="G30" s="184"/>
      <c r="H30" s="185">
        <v>170000000</v>
      </c>
      <c r="I30" s="185"/>
      <c r="J30" s="182"/>
      <c r="K30" s="182"/>
      <c r="L30" s="183"/>
      <c r="M30" s="218"/>
    </row>
    <row r="31" spans="1:13" s="47" customFormat="1" ht="15">
      <c r="A31" s="180">
        <v>3</v>
      </c>
      <c r="B31" s="178" t="s">
        <v>140</v>
      </c>
      <c r="C31" s="187" t="s">
        <v>22</v>
      </c>
      <c r="D31" s="184"/>
      <c r="E31" s="184"/>
      <c r="F31" s="184"/>
      <c r="G31" s="184"/>
      <c r="H31" s="185">
        <v>200000000</v>
      </c>
      <c r="I31" s="185"/>
      <c r="J31" s="182"/>
      <c r="K31" s="182"/>
      <c r="L31" s="183"/>
      <c r="M31" s="218"/>
    </row>
    <row r="32" spans="1:13" s="47" customFormat="1" ht="15">
      <c r="A32" s="180">
        <v>4</v>
      </c>
      <c r="B32" s="178" t="s">
        <v>141</v>
      </c>
      <c r="C32" s="187" t="s">
        <v>22</v>
      </c>
      <c r="D32" s="184"/>
      <c r="E32" s="184"/>
      <c r="F32" s="184"/>
      <c r="G32" s="184"/>
      <c r="H32" s="185">
        <v>200000000</v>
      </c>
      <c r="I32" s="185"/>
      <c r="J32" s="182"/>
      <c r="K32" s="182"/>
      <c r="L32" s="183"/>
      <c r="M32" s="218"/>
    </row>
    <row r="33" spans="1:13" s="47" customFormat="1" ht="15">
      <c r="A33" s="180">
        <v>5</v>
      </c>
      <c r="B33" s="178" t="s">
        <v>142</v>
      </c>
      <c r="C33" s="187" t="s">
        <v>22</v>
      </c>
      <c r="D33" s="184"/>
      <c r="E33" s="184"/>
      <c r="F33" s="184"/>
      <c r="G33" s="184"/>
      <c r="H33" s="185">
        <v>200000000</v>
      </c>
      <c r="I33" s="185"/>
      <c r="J33" s="182"/>
      <c r="K33" s="182"/>
      <c r="L33" s="183"/>
      <c r="M33" s="218"/>
    </row>
    <row r="34" spans="1:13" s="47" customFormat="1" ht="15">
      <c r="A34" s="180">
        <v>6</v>
      </c>
      <c r="B34" s="178" t="s">
        <v>148</v>
      </c>
      <c r="C34" s="187" t="s">
        <v>22</v>
      </c>
      <c r="D34" s="184"/>
      <c r="E34" s="184"/>
      <c r="F34" s="184"/>
      <c r="G34" s="184"/>
      <c r="H34" s="185">
        <v>200000000</v>
      </c>
      <c r="I34" s="185"/>
      <c r="J34" s="182"/>
      <c r="K34" s="182"/>
      <c r="L34" s="183"/>
      <c r="M34" s="218"/>
    </row>
    <row r="35" spans="1:13" s="47" customFormat="1" ht="15">
      <c r="A35" s="180">
        <v>7</v>
      </c>
      <c r="B35" s="178" t="s">
        <v>150</v>
      </c>
      <c r="C35" s="187" t="s">
        <v>22</v>
      </c>
      <c r="D35" s="184"/>
      <c r="E35" s="184"/>
      <c r="F35" s="184"/>
      <c r="G35" s="184"/>
      <c r="H35" s="185">
        <v>150000000</v>
      </c>
      <c r="I35" s="185"/>
      <c r="J35" s="182"/>
      <c r="K35" s="182"/>
      <c r="L35" s="183"/>
      <c r="M35" s="218"/>
    </row>
    <row r="36" spans="1:13" s="47" customFormat="1" ht="15">
      <c r="A36" s="11" t="s">
        <v>27</v>
      </c>
      <c r="B36" s="12" t="s">
        <v>28</v>
      </c>
      <c r="C36" s="13"/>
      <c r="D36" s="13"/>
      <c r="E36" s="13"/>
      <c r="F36" s="14"/>
      <c r="G36" s="14"/>
      <c r="H36" s="14">
        <f>SUM(H37:H103)</f>
        <v>1798240972.623</v>
      </c>
      <c r="I36" s="14">
        <f>SUM(I37:I103)</f>
        <v>1711392502.117222</v>
      </c>
      <c r="J36" s="14">
        <f>SUM(J37:J103)</f>
        <v>3061007397.8949995</v>
      </c>
      <c r="K36" s="14">
        <f>SUM(K37:K103)</f>
        <v>4381777328.658755</v>
      </c>
      <c r="L36" s="15">
        <f>SUM(L37:L103)</f>
        <v>303539346.6666667</v>
      </c>
      <c r="M36" s="218"/>
    </row>
    <row r="37" spans="1:13" s="47" customFormat="1" ht="15">
      <c r="A37" s="180">
        <v>1</v>
      </c>
      <c r="B37" s="178" t="s">
        <v>31</v>
      </c>
      <c r="C37" s="351" t="s">
        <v>9</v>
      </c>
      <c r="D37" s="200" t="s">
        <v>29</v>
      </c>
      <c r="E37" s="184" t="s">
        <v>30</v>
      </c>
      <c r="F37" s="178"/>
      <c r="G37" s="178"/>
      <c r="H37" s="195">
        <v>139411537</v>
      </c>
      <c r="I37" s="178"/>
      <c r="J37" s="178"/>
      <c r="K37" s="178"/>
      <c r="L37" s="201"/>
      <c r="M37" s="218"/>
    </row>
    <row r="38" spans="1:13" s="47" customFormat="1" ht="15">
      <c r="A38" s="180">
        <v>2</v>
      </c>
      <c r="B38" s="178" t="s">
        <v>32</v>
      </c>
      <c r="C38" s="351" t="s">
        <v>9</v>
      </c>
      <c r="D38" s="200" t="s">
        <v>64</v>
      </c>
      <c r="E38" s="200" t="s">
        <v>65</v>
      </c>
      <c r="F38" s="178"/>
      <c r="G38" s="178"/>
      <c r="H38" s="195">
        <v>50000000</v>
      </c>
      <c r="I38" s="178"/>
      <c r="J38" s="178"/>
      <c r="K38" s="178"/>
      <c r="L38" s="201"/>
      <c r="M38" s="218"/>
    </row>
    <row r="39" spans="1:13" s="47" customFormat="1" ht="25.5">
      <c r="A39" s="180">
        <v>3</v>
      </c>
      <c r="B39" s="186" t="s">
        <v>216</v>
      </c>
      <c r="C39" s="351" t="s">
        <v>9</v>
      </c>
      <c r="D39" s="200" t="s">
        <v>64</v>
      </c>
      <c r="E39" s="200" t="s">
        <v>65</v>
      </c>
      <c r="F39" s="178"/>
      <c r="G39" s="178"/>
      <c r="H39" s="195">
        <v>65000000</v>
      </c>
      <c r="I39" s="178"/>
      <c r="J39" s="178"/>
      <c r="K39" s="178"/>
      <c r="L39" s="201"/>
      <c r="M39" s="218"/>
    </row>
    <row r="40" spans="1:13" s="47" customFormat="1" ht="25.5">
      <c r="A40" s="180">
        <v>4</v>
      </c>
      <c r="B40" s="186" t="s">
        <v>215</v>
      </c>
      <c r="C40" s="351" t="s">
        <v>214</v>
      </c>
      <c r="D40" s="200" t="s">
        <v>64</v>
      </c>
      <c r="E40" s="200" t="s">
        <v>65</v>
      </c>
      <c r="F40" s="178"/>
      <c r="G40" s="178"/>
      <c r="H40" s="195">
        <v>55000000</v>
      </c>
      <c r="I40" s="178"/>
      <c r="J40" s="178"/>
      <c r="K40" s="178"/>
      <c r="L40" s="201"/>
      <c r="M40" s="218"/>
    </row>
    <row r="41" spans="1:13" s="47" customFormat="1" ht="25.5">
      <c r="A41" s="180">
        <v>5</v>
      </c>
      <c r="B41" s="186" t="s">
        <v>33</v>
      </c>
      <c r="C41" s="351" t="s">
        <v>9</v>
      </c>
      <c r="D41" s="200" t="s">
        <v>64</v>
      </c>
      <c r="E41" s="200" t="s">
        <v>65</v>
      </c>
      <c r="F41" s="178"/>
      <c r="G41" s="178"/>
      <c r="H41" s="195">
        <v>130000000</v>
      </c>
      <c r="I41" s="178"/>
      <c r="J41" s="178"/>
      <c r="K41" s="178"/>
      <c r="L41" s="201"/>
      <c r="M41" s="218"/>
    </row>
    <row r="42" spans="1:13" s="47" customFormat="1" ht="25.5">
      <c r="A42" s="180">
        <v>6</v>
      </c>
      <c r="B42" s="186" t="s">
        <v>102</v>
      </c>
      <c r="C42" s="351" t="s">
        <v>9</v>
      </c>
      <c r="D42" s="200" t="s">
        <v>29</v>
      </c>
      <c r="E42" s="200" t="s">
        <v>383</v>
      </c>
      <c r="F42" s="178"/>
      <c r="G42" s="178"/>
      <c r="H42" s="195">
        <v>88363000</v>
      </c>
      <c r="I42" s="178"/>
      <c r="J42" s="178"/>
      <c r="K42" s="178"/>
      <c r="L42" s="201"/>
      <c r="M42" s="218"/>
    </row>
    <row r="43" spans="1:13" s="47" customFormat="1" ht="25.5">
      <c r="A43" s="180">
        <v>7</v>
      </c>
      <c r="B43" s="186" t="s">
        <v>96</v>
      </c>
      <c r="C43" s="351" t="s">
        <v>9</v>
      </c>
      <c r="D43" s="200" t="s">
        <v>29</v>
      </c>
      <c r="E43" s="200" t="s">
        <v>383</v>
      </c>
      <c r="F43" s="178"/>
      <c r="G43" s="178"/>
      <c r="H43" s="195">
        <v>12311550</v>
      </c>
      <c r="I43" s="178"/>
      <c r="J43" s="178"/>
      <c r="K43" s="178"/>
      <c r="L43" s="201"/>
      <c r="M43" s="218"/>
    </row>
    <row r="44" spans="1:13" s="47" customFormat="1" ht="25.5">
      <c r="A44" s="180">
        <v>8</v>
      </c>
      <c r="B44" s="186" t="s">
        <v>97</v>
      </c>
      <c r="C44" s="351" t="s">
        <v>9</v>
      </c>
      <c r="D44" s="200" t="s">
        <v>64</v>
      </c>
      <c r="E44" s="200" t="s">
        <v>65</v>
      </c>
      <c r="F44" s="178"/>
      <c r="G44" s="178"/>
      <c r="H44" s="195">
        <v>3354359</v>
      </c>
      <c r="I44" s="178"/>
      <c r="J44" s="178"/>
      <c r="K44" s="178"/>
      <c r="L44" s="201"/>
      <c r="M44" s="218"/>
    </row>
    <row r="45" spans="1:13" s="47" customFormat="1" ht="25.5">
      <c r="A45" s="180">
        <v>9</v>
      </c>
      <c r="B45" s="186" t="s">
        <v>98</v>
      </c>
      <c r="C45" s="351" t="s">
        <v>9</v>
      </c>
      <c r="D45" s="200" t="s">
        <v>64</v>
      </c>
      <c r="E45" s="200" t="s">
        <v>65</v>
      </c>
      <c r="F45" s="178"/>
      <c r="G45" s="178"/>
      <c r="H45" s="195">
        <v>434727</v>
      </c>
      <c r="I45" s="178"/>
      <c r="J45" s="178"/>
      <c r="K45" s="178"/>
      <c r="L45" s="201"/>
      <c r="M45" s="218"/>
    </row>
    <row r="46" spans="1:13" s="47" customFormat="1" ht="15">
      <c r="A46" s="180">
        <v>10</v>
      </c>
      <c r="B46" s="186" t="s">
        <v>99</v>
      </c>
      <c r="C46" s="351" t="s">
        <v>9</v>
      </c>
      <c r="D46" s="200" t="s">
        <v>29</v>
      </c>
      <c r="E46" s="200" t="s">
        <v>383</v>
      </c>
      <c r="F46" s="178"/>
      <c r="G46" s="178"/>
      <c r="H46" s="195">
        <v>2316493</v>
      </c>
      <c r="I46" s="178"/>
      <c r="J46" s="178"/>
      <c r="K46" s="178"/>
      <c r="L46" s="201"/>
      <c r="M46" s="218"/>
    </row>
    <row r="47" spans="1:13" s="47" customFormat="1" ht="15">
      <c r="A47" s="180">
        <v>11</v>
      </c>
      <c r="B47" s="186" t="s">
        <v>121</v>
      </c>
      <c r="C47" s="351" t="s">
        <v>9</v>
      </c>
      <c r="D47" s="200" t="s">
        <v>29</v>
      </c>
      <c r="E47" s="200" t="s">
        <v>383</v>
      </c>
      <c r="F47" s="178"/>
      <c r="G47" s="178"/>
      <c r="H47" s="195">
        <v>2157524</v>
      </c>
      <c r="I47" s="178"/>
      <c r="J47" s="178"/>
      <c r="K47" s="178"/>
      <c r="L47" s="201"/>
      <c r="M47" s="218"/>
    </row>
    <row r="48" spans="1:13" s="47" customFormat="1" ht="15">
      <c r="A48" s="180">
        <v>12</v>
      </c>
      <c r="B48" s="186" t="s">
        <v>151</v>
      </c>
      <c r="C48" s="351" t="s">
        <v>9</v>
      </c>
      <c r="D48" s="200" t="s">
        <v>29</v>
      </c>
      <c r="E48" s="200" t="s">
        <v>383</v>
      </c>
      <c r="F48" s="178"/>
      <c r="G48" s="178"/>
      <c r="H48" s="195">
        <v>6441392</v>
      </c>
      <c r="I48" s="178"/>
      <c r="J48" s="178"/>
      <c r="K48" s="178"/>
      <c r="L48" s="201"/>
      <c r="M48" s="218"/>
    </row>
    <row r="49" spans="1:13" s="47" customFormat="1" ht="25.5">
      <c r="A49" s="180">
        <v>13</v>
      </c>
      <c r="B49" s="186" t="s">
        <v>100</v>
      </c>
      <c r="C49" s="351" t="s">
        <v>9</v>
      </c>
      <c r="D49" s="200" t="s">
        <v>64</v>
      </c>
      <c r="E49" s="200" t="s">
        <v>65</v>
      </c>
      <c r="F49" s="178"/>
      <c r="G49" s="178"/>
      <c r="H49" s="195">
        <v>15009694</v>
      </c>
      <c r="I49" s="178"/>
      <c r="J49" s="178"/>
      <c r="K49" s="178"/>
      <c r="L49" s="201"/>
      <c r="M49" s="218"/>
    </row>
    <row r="50" spans="1:13" s="47" customFormat="1" ht="15">
      <c r="A50" s="180">
        <v>14</v>
      </c>
      <c r="B50" s="186" t="s">
        <v>101</v>
      </c>
      <c r="C50" s="351" t="s">
        <v>9</v>
      </c>
      <c r="D50" s="200" t="s">
        <v>64</v>
      </c>
      <c r="E50" s="200" t="s">
        <v>65</v>
      </c>
      <c r="F50" s="178"/>
      <c r="G50" s="178"/>
      <c r="H50" s="195">
        <v>4554483.293</v>
      </c>
      <c r="I50" s="178"/>
      <c r="J50" s="178"/>
      <c r="K50" s="178"/>
      <c r="L50" s="201"/>
      <c r="M50" s="218"/>
    </row>
    <row r="51" spans="1:13" s="47" customFormat="1" ht="25.5">
      <c r="A51" s="180">
        <v>15</v>
      </c>
      <c r="B51" s="186" t="s">
        <v>112</v>
      </c>
      <c r="C51" s="351" t="s">
        <v>9</v>
      </c>
      <c r="D51" s="200" t="s">
        <v>29</v>
      </c>
      <c r="E51" s="200" t="s">
        <v>383</v>
      </c>
      <c r="F51" s="178"/>
      <c r="G51" s="178"/>
      <c r="H51" s="195">
        <v>3650000</v>
      </c>
      <c r="I51" s="178"/>
      <c r="J51" s="178"/>
      <c r="K51" s="178"/>
      <c r="L51" s="201"/>
      <c r="M51" s="218"/>
    </row>
    <row r="52" spans="1:13" s="47" customFormat="1" ht="15">
      <c r="A52" s="180">
        <v>16</v>
      </c>
      <c r="B52" s="186" t="s">
        <v>113</v>
      </c>
      <c r="C52" s="351" t="s">
        <v>9</v>
      </c>
      <c r="D52" s="200" t="s">
        <v>64</v>
      </c>
      <c r="E52" s="200" t="s">
        <v>65</v>
      </c>
      <c r="F52" s="178"/>
      <c r="G52" s="178"/>
      <c r="H52" s="195">
        <v>2710000</v>
      </c>
      <c r="I52" s="178"/>
      <c r="J52" s="178"/>
      <c r="K52" s="178"/>
      <c r="L52" s="201"/>
      <c r="M52" s="218"/>
    </row>
    <row r="53" spans="1:13" s="47" customFormat="1" ht="25.5">
      <c r="A53" s="180">
        <v>17</v>
      </c>
      <c r="B53" s="186" t="s">
        <v>95</v>
      </c>
      <c r="C53" s="351" t="s">
        <v>18</v>
      </c>
      <c r="D53" s="200" t="s">
        <v>29</v>
      </c>
      <c r="E53" s="200" t="s">
        <v>384</v>
      </c>
      <c r="F53" s="178"/>
      <c r="G53" s="178"/>
      <c r="H53" s="195">
        <v>6000000</v>
      </c>
      <c r="I53" s="178"/>
      <c r="J53" s="178"/>
      <c r="K53" s="178"/>
      <c r="L53" s="201"/>
      <c r="M53" s="218"/>
    </row>
    <row r="54" spans="1:13" s="47" customFormat="1" ht="15">
      <c r="A54" s="180">
        <v>18</v>
      </c>
      <c r="B54" s="186" t="s">
        <v>34</v>
      </c>
      <c r="C54" s="351" t="s">
        <v>18</v>
      </c>
      <c r="D54" s="200" t="s">
        <v>29</v>
      </c>
      <c r="E54" s="200" t="s">
        <v>383</v>
      </c>
      <c r="F54" s="178"/>
      <c r="G54" s="178"/>
      <c r="H54" s="195">
        <v>133519099</v>
      </c>
      <c r="I54" s="178"/>
      <c r="J54" s="178"/>
      <c r="K54" s="178"/>
      <c r="L54" s="201"/>
      <c r="M54" s="218"/>
    </row>
    <row r="55" spans="1:13" s="47" customFormat="1" ht="25.5">
      <c r="A55" s="180">
        <v>19</v>
      </c>
      <c r="B55" s="186" t="s">
        <v>35</v>
      </c>
      <c r="C55" s="351" t="s">
        <v>19</v>
      </c>
      <c r="D55" s="200" t="s">
        <v>29</v>
      </c>
      <c r="E55" s="200" t="s">
        <v>383</v>
      </c>
      <c r="F55" s="178"/>
      <c r="G55" s="178"/>
      <c r="H55" s="195">
        <v>42730547</v>
      </c>
      <c r="I55" s="178"/>
      <c r="J55" s="178"/>
      <c r="K55" s="178"/>
      <c r="L55" s="201"/>
      <c r="M55" s="218"/>
    </row>
    <row r="56" spans="1:13" s="47" customFormat="1" ht="15">
      <c r="A56" s="180">
        <v>20</v>
      </c>
      <c r="B56" s="186" t="s">
        <v>36</v>
      </c>
      <c r="C56" s="351" t="s">
        <v>37</v>
      </c>
      <c r="D56" s="200" t="s">
        <v>29</v>
      </c>
      <c r="E56" s="200" t="s">
        <v>383</v>
      </c>
      <c r="F56" s="178"/>
      <c r="G56" s="178"/>
      <c r="H56" s="195">
        <v>27000000</v>
      </c>
      <c r="I56" s="178"/>
      <c r="J56" s="178"/>
      <c r="K56" s="178"/>
      <c r="L56" s="201"/>
      <c r="M56" s="218"/>
    </row>
    <row r="57" spans="1:13" s="47" customFormat="1" ht="25.5">
      <c r="A57" s="180">
        <v>21</v>
      </c>
      <c r="B57" s="186" t="s">
        <v>114</v>
      </c>
      <c r="C57" s="351" t="s">
        <v>11</v>
      </c>
      <c r="D57" s="200" t="s">
        <v>64</v>
      </c>
      <c r="E57" s="200" t="s">
        <v>65</v>
      </c>
      <c r="F57" s="178"/>
      <c r="G57" s="178"/>
      <c r="H57" s="195">
        <v>8263945.51</v>
      </c>
      <c r="I57" s="178"/>
      <c r="J57" s="178"/>
      <c r="K57" s="178"/>
      <c r="L57" s="201"/>
      <c r="M57" s="218"/>
    </row>
    <row r="58" spans="1:13" s="47" customFormat="1" ht="25.5">
      <c r="A58" s="180">
        <v>22</v>
      </c>
      <c r="B58" s="186" t="s">
        <v>115</v>
      </c>
      <c r="C58" s="351" t="s">
        <v>11</v>
      </c>
      <c r="D58" s="200" t="s">
        <v>64</v>
      </c>
      <c r="E58" s="200" t="s">
        <v>65</v>
      </c>
      <c r="F58" s="178"/>
      <c r="G58" s="178"/>
      <c r="H58" s="195">
        <v>2670000</v>
      </c>
      <c r="I58" s="178"/>
      <c r="J58" s="178"/>
      <c r="K58" s="178"/>
      <c r="L58" s="201"/>
      <c r="M58" s="218"/>
    </row>
    <row r="59" spans="1:13" s="47" customFormat="1" ht="15">
      <c r="A59" s="180">
        <v>23</v>
      </c>
      <c r="B59" s="186" t="s">
        <v>122</v>
      </c>
      <c r="C59" s="351" t="s">
        <v>11</v>
      </c>
      <c r="D59" s="200" t="s">
        <v>64</v>
      </c>
      <c r="E59" s="200" t="s">
        <v>65</v>
      </c>
      <c r="F59" s="178"/>
      <c r="G59" s="178"/>
      <c r="H59" s="195">
        <v>6215921</v>
      </c>
      <c r="I59" s="178"/>
      <c r="J59" s="178"/>
      <c r="K59" s="178"/>
      <c r="L59" s="201"/>
      <c r="M59" s="218"/>
    </row>
    <row r="60" spans="1:13" s="47" customFormat="1" ht="15">
      <c r="A60" s="180">
        <v>24</v>
      </c>
      <c r="B60" s="186" t="s">
        <v>124</v>
      </c>
      <c r="C60" s="351" t="s">
        <v>11</v>
      </c>
      <c r="D60" s="200" t="s">
        <v>64</v>
      </c>
      <c r="E60" s="200" t="s">
        <v>123</v>
      </c>
      <c r="F60" s="178"/>
      <c r="G60" s="178"/>
      <c r="H60" s="195">
        <v>34267351</v>
      </c>
      <c r="I60" s="178"/>
      <c r="J60" s="178"/>
      <c r="K60" s="178"/>
      <c r="L60" s="201"/>
      <c r="M60" s="218"/>
    </row>
    <row r="61" spans="1:13" s="47" customFormat="1" ht="38.25">
      <c r="A61" s="180">
        <v>25</v>
      </c>
      <c r="B61" s="186" t="s">
        <v>106</v>
      </c>
      <c r="C61" s="351" t="s">
        <v>19</v>
      </c>
      <c r="D61" s="200" t="s">
        <v>29</v>
      </c>
      <c r="E61" s="200" t="s">
        <v>384</v>
      </c>
      <c r="F61" s="178"/>
      <c r="G61" s="178"/>
      <c r="H61" s="195">
        <v>29479385.26</v>
      </c>
      <c r="I61" s="178"/>
      <c r="J61" s="178"/>
      <c r="K61" s="178"/>
      <c r="L61" s="201"/>
      <c r="M61" s="218"/>
    </row>
    <row r="62" spans="1:13" s="47" customFormat="1" ht="25.5">
      <c r="A62" s="180">
        <v>26</v>
      </c>
      <c r="B62" s="186" t="s">
        <v>107</v>
      </c>
      <c r="C62" s="351" t="s">
        <v>19</v>
      </c>
      <c r="D62" s="200" t="s">
        <v>29</v>
      </c>
      <c r="E62" s="200" t="s">
        <v>105</v>
      </c>
      <c r="F62" s="178"/>
      <c r="G62" s="178"/>
      <c r="H62" s="195">
        <v>2619738.56</v>
      </c>
      <c r="I62" s="178"/>
      <c r="J62" s="178"/>
      <c r="K62" s="178"/>
      <c r="L62" s="201"/>
      <c r="M62" s="218"/>
    </row>
    <row r="63" spans="1:13" s="47" customFormat="1" ht="25.5">
      <c r="A63" s="180">
        <v>27</v>
      </c>
      <c r="B63" s="186" t="s">
        <v>116</v>
      </c>
      <c r="C63" s="351" t="s">
        <v>69</v>
      </c>
      <c r="D63" s="200" t="s">
        <v>64</v>
      </c>
      <c r="E63" s="200" t="s">
        <v>93</v>
      </c>
      <c r="F63" s="178"/>
      <c r="G63" s="178"/>
      <c r="H63" s="195">
        <v>5900000</v>
      </c>
      <c r="I63" s="178"/>
      <c r="J63" s="178"/>
      <c r="K63" s="178"/>
      <c r="L63" s="201"/>
      <c r="M63" s="218"/>
    </row>
    <row r="64" spans="1:13" s="47" customFormat="1" ht="25.5">
      <c r="A64" s="180">
        <v>28</v>
      </c>
      <c r="B64" s="186" t="s">
        <v>117</v>
      </c>
      <c r="C64" s="351" t="s">
        <v>94</v>
      </c>
      <c r="D64" s="200" t="s">
        <v>29</v>
      </c>
      <c r="E64" s="200" t="s">
        <v>40</v>
      </c>
      <c r="F64" s="178"/>
      <c r="G64" s="178"/>
      <c r="H64" s="195">
        <v>101100000</v>
      </c>
      <c r="I64" s="178"/>
      <c r="J64" s="178"/>
      <c r="K64" s="178"/>
      <c r="L64" s="201"/>
      <c r="M64" s="218"/>
    </row>
    <row r="65" spans="1:13" s="47" customFormat="1" ht="25.5">
      <c r="A65" s="180">
        <v>29</v>
      </c>
      <c r="B65" s="186" t="s">
        <v>104</v>
      </c>
      <c r="C65" s="351" t="s">
        <v>39</v>
      </c>
      <c r="D65" s="200" t="s">
        <v>29</v>
      </c>
      <c r="E65" s="200" t="s">
        <v>105</v>
      </c>
      <c r="F65" s="178"/>
      <c r="G65" s="178"/>
      <c r="H65" s="195">
        <v>11341194</v>
      </c>
      <c r="I65" s="178"/>
      <c r="J65" s="178"/>
      <c r="K65" s="178"/>
      <c r="L65" s="201"/>
      <c r="M65" s="218"/>
    </row>
    <row r="66" spans="1:13" s="47" customFormat="1" ht="15">
      <c r="A66" s="180">
        <v>30</v>
      </c>
      <c r="B66" s="186" t="s">
        <v>139</v>
      </c>
      <c r="C66" s="351" t="s">
        <v>119</v>
      </c>
      <c r="D66" s="200" t="s">
        <v>29</v>
      </c>
      <c r="E66" s="200" t="s">
        <v>40</v>
      </c>
      <c r="F66" s="178"/>
      <c r="G66" s="178"/>
      <c r="H66" s="195">
        <v>200000000</v>
      </c>
      <c r="I66" s="178"/>
      <c r="J66" s="178"/>
      <c r="K66" s="178"/>
      <c r="L66" s="201"/>
      <c r="M66" s="218"/>
    </row>
    <row r="67" spans="1:13" s="47" customFormat="1" ht="15">
      <c r="A67" s="180">
        <v>31</v>
      </c>
      <c r="B67" s="186" t="s">
        <v>38</v>
      </c>
      <c r="C67" s="351" t="s">
        <v>39</v>
      </c>
      <c r="D67" s="200" t="s">
        <v>29</v>
      </c>
      <c r="E67" s="200" t="s">
        <v>30</v>
      </c>
      <c r="F67" s="178"/>
      <c r="G67" s="178"/>
      <c r="H67" s="195">
        <v>236095509</v>
      </c>
      <c r="I67" s="178"/>
      <c r="J67" s="178"/>
      <c r="K67" s="178"/>
      <c r="L67" s="201"/>
      <c r="M67" s="218"/>
    </row>
    <row r="68" spans="1:13" s="47" customFormat="1" ht="15">
      <c r="A68" s="180">
        <v>32</v>
      </c>
      <c r="B68" s="186" t="s">
        <v>90</v>
      </c>
      <c r="C68" s="351" t="s">
        <v>39</v>
      </c>
      <c r="D68" s="200" t="s">
        <v>29</v>
      </c>
      <c r="E68" s="200" t="s">
        <v>93</v>
      </c>
      <c r="F68" s="178"/>
      <c r="G68" s="178"/>
      <c r="H68" s="195">
        <v>11000000</v>
      </c>
      <c r="I68" s="178"/>
      <c r="J68" s="178"/>
      <c r="K68" s="178"/>
      <c r="L68" s="201"/>
      <c r="M68" s="218"/>
    </row>
    <row r="69" spans="1:13" s="47" customFormat="1" ht="15">
      <c r="A69" s="180">
        <v>33</v>
      </c>
      <c r="B69" s="186" t="s">
        <v>91</v>
      </c>
      <c r="C69" s="351" t="s">
        <v>39</v>
      </c>
      <c r="D69" s="200" t="s">
        <v>29</v>
      </c>
      <c r="E69" s="200" t="s">
        <v>93</v>
      </c>
      <c r="F69" s="178"/>
      <c r="G69" s="178"/>
      <c r="H69" s="195">
        <v>12043599</v>
      </c>
      <c r="I69" s="178"/>
      <c r="J69" s="178"/>
      <c r="K69" s="178"/>
      <c r="L69" s="201"/>
      <c r="M69" s="218"/>
    </row>
    <row r="70" spans="1:13" s="47" customFormat="1" ht="15">
      <c r="A70" s="180">
        <v>34</v>
      </c>
      <c r="B70" s="186" t="s">
        <v>92</v>
      </c>
      <c r="C70" s="351" t="s">
        <v>39</v>
      </c>
      <c r="D70" s="200" t="s">
        <v>64</v>
      </c>
      <c r="E70" s="200" t="s">
        <v>93</v>
      </c>
      <c r="F70" s="178"/>
      <c r="G70" s="178"/>
      <c r="H70" s="195">
        <v>28928262</v>
      </c>
      <c r="I70" s="178"/>
      <c r="J70" s="178"/>
      <c r="K70" s="178"/>
      <c r="L70" s="201"/>
      <c r="M70" s="218"/>
    </row>
    <row r="71" spans="1:13" s="47" customFormat="1" ht="15">
      <c r="A71" s="180">
        <v>35</v>
      </c>
      <c r="B71" s="186" t="s">
        <v>41</v>
      </c>
      <c r="C71" s="351" t="s">
        <v>42</v>
      </c>
      <c r="D71" s="200" t="s">
        <v>29</v>
      </c>
      <c r="E71" s="200" t="s">
        <v>30</v>
      </c>
      <c r="F71" s="178"/>
      <c r="G71" s="178"/>
      <c r="H71" s="195">
        <v>318351662</v>
      </c>
      <c r="I71" s="178"/>
      <c r="J71" s="178"/>
      <c r="K71" s="178"/>
      <c r="L71" s="201"/>
      <c r="M71" s="218"/>
    </row>
    <row r="72" spans="1:13" s="47" customFormat="1" ht="15">
      <c r="A72" s="180">
        <v>36</v>
      </c>
      <c r="B72" s="186" t="s">
        <v>328</v>
      </c>
      <c r="C72" s="187" t="s">
        <v>319</v>
      </c>
      <c r="D72" s="184" t="s">
        <v>29</v>
      </c>
      <c r="E72" s="184" t="s">
        <v>40</v>
      </c>
      <c r="F72" s="184"/>
      <c r="G72" s="184"/>
      <c r="H72" s="185"/>
      <c r="I72" s="185">
        <v>30000000</v>
      </c>
      <c r="J72" s="182"/>
      <c r="K72" s="182"/>
      <c r="L72" s="183"/>
      <c r="M72" s="218"/>
    </row>
    <row r="73" spans="1:13" s="47" customFormat="1" ht="25.5">
      <c r="A73" s="180">
        <v>37</v>
      </c>
      <c r="B73" s="186" t="s">
        <v>345</v>
      </c>
      <c r="C73" s="187" t="s">
        <v>346</v>
      </c>
      <c r="D73" s="184" t="s">
        <v>29</v>
      </c>
      <c r="E73" s="184" t="s">
        <v>347</v>
      </c>
      <c r="F73" s="184"/>
      <c r="G73" s="184"/>
      <c r="H73" s="185"/>
      <c r="I73" s="185">
        <v>30000000</v>
      </c>
      <c r="J73" s="182"/>
      <c r="K73" s="182"/>
      <c r="L73" s="183"/>
      <c r="M73" s="218"/>
    </row>
    <row r="74" spans="1:13" s="47" customFormat="1" ht="25.5">
      <c r="A74" s="180">
        <v>38</v>
      </c>
      <c r="B74" s="186" t="s">
        <v>369</v>
      </c>
      <c r="C74" s="187" t="s">
        <v>350</v>
      </c>
      <c r="D74" s="184" t="s">
        <v>29</v>
      </c>
      <c r="E74" s="184" t="s">
        <v>347</v>
      </c>
      <c r="F74" s="184"/>
      <c r="G74" s="184"/>
      <c r="H74" s="185" t="s">
        <v>440</v>
      </c>
      <c r="I74" s="185"/>
      <c r="J74" s="182"/>
      <c r="K74" s="185">
        <v>67379650.5</v>
      </c>
      <c r="L74" s="183"/>
      <c r="M74" s="218"/>
    </row>
    <row r="75" spans="1:13" s="47" customFormat="1" ht="25.5">
      <c r="A75" s="180">
        <v>39</v>
      </c>
      <c r="B75" s="186" t="s">
        <v>370</v>
      </c>
      <c r="C75" s="187" t="s">
        <v>350</v>
      </c>
      <c r="D75" s="184" t="s">
        <v>29</v>
      </c>
      <c r="E75" s="184" t="s">
        <v>347</v>
      </c>
      <c r="F75" s="184"/>
      <c r="G75" s="184"/>
      <c r="H75" s="185"/>
      <c r="I75" s="185"/>
      <c r="J75" s="182"/>
      <c r="K75" s="185">
        <v>48460286.58</v>
      </c>
      <c r="L75" s="183"/>
      <c r="M75" s="218"/>
    </row>
    <row r="76" spans="1:13" s="47" customFormat="1" ht="25.5">
      <c r="A76" s="180">
        <v>40</v>
      </c>
      <c r="B76" s="186" t="s">
        <v>371</v>
      </c>
      <c r="C76" s="187" t="s">
        <v>350</v>
      </c>
      <c r="D76" s="184" t="s">
        <v>29</v>
      </c>
      <c r="E76" s="184" t="s">
        <v>347</v>
      </c>
      <c r="F76" s="184"/>
      <c r="G76" s="184"/>
      <c r="H76" s="185"/>
      <c r="I76" s="185"/>
      <c r="J76" s="182"/>
      <c r="K76" s="185">
        <v>122440723.75199999</v>
      </c>
      <c r="L76" s="183"/>
      <c r="M76" s="218"/>
    </row>
    <row r="77" spans="1:13" s="47" customFormat="1" ht="25.5">
      <c r="A77" s="180">
        <v>41</v>
      </c>
      <c r="B77" s="186" t="s">
        <v>372</v>
      </c>
      <c r="C77" s="187" t="s">
        <v>350</v>
      </c>
      <c r="D77" s="184" t="s">
        <v>29</v>
      </c>
      <c r="E77" s="184" t="s">
        <v>347</v>
      </c>
      <c r="F77" s="184"/>
      <c r="G77" s="184"/>
      <c r="H77" s="185"/>
      <c r="I77" s="185"/>
      <c r="J77" s="182"/>
      <c r="K77" s="185">
        <v>87556832.976</v>
      </c>
      <c r="L77" s="183"/>
      <c r="M77" s="218"/>
    </row>
    <row r="78" spans="1:13" s="47" customFormat="1" ht="25.5">
      <c r="A78" s="180">
        <v>42</v>
      </c>
      <c r="B78" s="186" t="s">
        <v>373</v>
      </c>
      <c r="C78" s="187" t="s">
        <v>350</v>
      </c>
      <c r="D78" s="184" t="s">
        <v>29</v>
      </c>
      <c r="E78" s="184" t="s">
        <v>347</v>
      </c>
      <c r="F78" s="184"/>
      <c r="G78" s="184"/>
      <c r="H78" s="185"/>
      <c r="I78" s="185"/>
      <c r="J78" s="182"/>
      <c r="K78" s="185">
        <v>64252058.688</v>
      </c>
      <c r="L78" s="183"/>
      <c r="M78" s="218"/>
    </row>
    <row r="79" spans="1:13" s="47" customFormat="1" ht="25.5">
      <c r="A79" s="180">
        <v>43</v>
      </c>
      <c r="B79" s="186" t="s">
        <v>374</v>
      </c>
      <c r="C79" s="187" t="s">
        <v>350</v>
      </c>
      <c r="D79" s="184" t="s">
        <v>29</v>
      </c>
      <c r="E79" s="184" t="s">
        <v>347</v>
      </c>
      <c r="F79" s="184"/>
      <c r="G79" s="184"/>
      <c r="H79" s="185"/>
      <c r="I79" s="185"/>
      <c r="J79" s="182"/>
      <c r="K79" s="185">
        <v>70570749.3096</v>
      </c>
      <c r="L79" s="183"/>
      <c r="M79" s="218"/>
    </row>
    <row r="80" spans="1:13" s="47" customFormat="1" ht="25.5">
      <c r="A80" s="180">
        <v>44</v>
      </c>
      <c r="B80" s="186" t="s">
        <v>375</v>
      </c>
      <c r="C80" s="187" t="s">
        <v>350</v>
      </c>
      <c r="D80" s="184" t="s">
        <v>29</v>
      </c>
      <c r="E80" s="184" t="s">
        <v>347</v>
      </c>
      <c r="F80" s="184"/>
      <c r="G80" s="184"/>
      <c r="H80" s="185"/>
      <c r="I80" s="185"/>
      <c r="J80" s="182"/>
      <c r="K80" s="185">
        <v>85662857.52</v>
      </c>
      <c r="L80" s="183"/>
      <c r="M80" s="218"/>
    </row>
    <row r="81" spans="1:13" s="47" customFormat="1" ht="25.5">
      <c r="A81" s="180">
        <v>45</v>
      </c>
      <c r="B81" s="186" t="s">
        <v>376</v>
      </c>
      <c r="C81" s="187" t="s">
        <v>350</v>
      </c>
      <c r="D81" s="184" t="s">
        <v>29</v>
      </c>
      <c r="E81" s="184" t="s">
        <v>347</v>
      </c>
      <c r="F81" s="184"/>
      <c r="G81" s="184"/>
      <c r="H81" s="185"/>
      <c r="I81" s="185"/>
      <c r="J81" s="182"/>
      <c r="K81" s="185">
        <v>7650633.948</v>
      </c>
      <c r="L81" s="183"/>
      <c r="M81" s="218"/>
    </row>
    <row r="82" spans="1:13" s="47" customFormat="1" ht="25.5">
      <c r="A82" s="180">
        <v>46</v>
      </c>
      <c r="B82" s="186" t="s">
        <v>377</v>
      </c>
      <c r="C82" s="187" t="s">
        <v>350</v>
      </c>
      <c r="D82" s="184" t="s">
        <v>29</v>
      </c>
      <c r="E82" s="184" t="s">
        <v>347</v>
      </c>
      <c r="F82" s="184"/>
      <c r="G82" s="184"/>
      <c r="H82" s="185"/>
      <c r="I82" s="185"/>
      <c r="J82" s="182"/>
      <c r="K82" s="185">
        <v>9650002.5096</v>
      </c>
      <c r="L82" s="183"/>
      <c r="M82" s="218"/>
    </row>
    <row r="83" spans="1:13" s="47" customFormat="1" ht="25.5">
      <c r="A83" s="180">
        <v>47</v>
      </c>
      <c r="B83" s="186" t="s">
        <v>378</v>
      </c>
      <c r="C83" s="187" t="s">
        <v>350</v>
      </c>
      <c r="D83" s="184" t="s">
        <v>29</v>
      </c>
      <c r="E83" s="184" t="s">
        <v>347</v>
      </c>
      <c r="F83" s="184"/>
      <c r="G83" s="184"/>
      <c r="H83" s="185"/>
      <c r="I83" s="185"/>
      <c r="J83" s="182"/>
      <c r="K83" s="185">
        <v>7465121.76</v>
      </c>
      <c r="L83" s="183"/>
      <c r="M83" s="218"/>
    </row>
    <row r="84" spans="1:13" s="47" customFormat="1" ht="25.5">
      <c r="A84" s="180">
        <v>48</v>
      </c>
      <c r="B84" s="186" t="s">
        <v>379</v>
      </c>
      <c r="C84" s="187" t="s">
        <v>381</v>
      </c>
      <c r="D84" s="184" t="s">
        <v>29</v>
      </c>
      <c r="E84" s="184" t="s">
        <v>347</v>
      </c>
      <c r="F84" s="184"/>
      <c r="G84" s="184"/>
      <c r="H84" s="185"/>
      <c r="I84" s="185"/>
      <c r="J84" s="185">
        <v>303539346.6666667</v>
      </c>
      <c r="K84" s="185">
        <v>303539346.6666667</v>
      </c>
      <c r="L84" s="194">
        <v>303539346.6666667</v>
      </c>
      <c r="M84" s="218"/>
    </row>
    <row r="85" spans="1:13" s="47" customFormat="1" ht="25.5">
      <c r="A85" s="180">
        <v>49</v>
      </c>
      <c r="B85" s="186" t="s">
        <v>380</v>
      </c>
      <c r="C85" s="187" t="s">
        <v>381</v>
      </c>
      <c r="D85" s="184" t="s">
        <v>29</v>
      </c>
      <c r="E85" s="184" t="s">
        <v>347</v>
      </c>
      <c r="F85" s="184"/>
      <c r="G85" s="184"/>
      <c r="H85" s="185"/>
      <c r="I85" s="185"/>
      <c r="J85" s="185"/>
      <c r="K85" s="185">
        <v>1341481765</v>
      </c>
      <c r="L85" s="194"/>
      <c r="M85" s="218"/>
    </row>
    <row r="86" spans="1:13" s="47" customFormat="1" ht="25.5">
      <c r="A86" s="180">
        <v>50</v>
      </c>
      <c r="B86" s="186" t="s">
        <v>329</v>
      </c>
      <c r="C86" s="187" t="s">
        <v>94</v>
      </c>
      <c r="D86" s="184" t="s">
        <v>29</v>
      </c>
      <c r="E86" s="184" t="s">
        <v>40</v>
      </c>
      <c r="F86" s="184"/>
      <c r="G86" s="184"/>
      <c r="H86" s="185"/>
      <c r="I86" s="185">
        <v>76000000</v>
      </c>
      <c r="J86" s="182"/>
      <c r="K86" s="182"/>
      <c r="L86" s="183"/>
      <c r="M86" s="218"/>
    </row>
    <row r="87" spans="1:13" s="47" customFormat="1" ht="15">
      <c r="A87" s="180">
        <v>51</v>
      </c>
      <c r="B87" s="186" t="s">
        <v>330</v>
      </c>
      <c r="C87" s="187" t="s">
        <v>94</v>
      </c>
      <c r="D87" s="184" t="s">
        <v>29</v>
      </c>
      <c r="E87" s="184" t="s">
        <v>40</v>
      </c>
      <c r="F87" s="184"/>
      <c r="G87" s="184"/>
      <c r="H87" s="185"/>
      <c r="I87" s="185">
        <v>61122048</v>
      </c>
      <c r="J87" s="182"/>
      <c r="K87" s="182"/>
      <c r="L87" s="183"/>
      <c r="M87" s="218"/>
    </row>
    <row r="88" spans="1:13" s="47" customFormat="1" ht="15">
      <c r="A88" s="180">
        <v>52</v>
      </c>
      <c r="B88" s="186" t="s">
        <v>331</v>
      </c>
      <c r="C88" s="187" t="s">
        <v>94</v>
      </c>
      <c r="D88" s="184" t="s">
        <v>29</v>
      </c>
      <c r="E88" s="184" t="s">
        <v>40</v>
      </c>
      <c r="F88" s="184"/>
      <c r="G88" s="184"/>
      <c r="H88" s="185"/>
      <c r="I88" s="185">
        <v>24225104</v>
      </c>
      <c r="J88" s="182"/>
      <c r="K88" s="182"/>
      <c r="L88" s="183"/>
      <c r="M88" s="218"/>
    </row>
    <row r="89" spans="1:13" s="47" customFormat="1" ht="15">
      <c r="A89" s="180">
        <v>53</v>
      </c>
      <c r="B89" s="186" t="s">
        <v>332</v>
      </c>
      <c r="C89" s="187" t="s">
        <v>94</v>
      </c>
      <c r="D89" s="184" t="s">
        <v>29</v>
      </c>
      <c r="E89" s="184" t="s">
        <v>40</v>
      </c>
      <c r="F89" s="184"/>
      <c r="G89" s="184"/>
      <c r="H89" s="185"/>
      <c r="I89" s="185">
        <v>34404755</v>
      </c>
      <c r="J89" s="182"/>
      <c r="K89" s="182"/>
      <c r="L89" s="183"/>
      <c r="M89" s="218"/>
    </row>
    <row r="90" spans="1:13" s="47" customFormat="1" ht="15">
      <c r="A90" s="180">
        <v>54</v>
      </c>
      <c r="B90" s="186" t="s">
        <v>333</v>
      </c>
      <c r="C90" s="187" t="s">
        <v>94</v>
      </c>
      <c r="D90" s="184" t="s">
        <v>29</v>
      </c>
      <c r="E90" s="184" t="s">
        <v>40</v>
      </c>
      <c r="F90" s="184"/>
      <c r="G90" s="184"/>
      <c r="H90" s="185"/>
      <c r="I90" s="185">
        <v>35009728</v>
      </c>
      <c r="J90" s="182"/>
      <c r="K90" s="182"/>
      <c r="L90" s="183"/>
      <c r="M90" s="218"/>
    </row>
    <row r="91" spans="1:13" s="47" customFormat="1" ht="15">
      <c r="A91" s="180">
        <v>55</v>
      </c>
      <c r="B91" s="186" t="s">
        <v>335</v>
      </c>
      <c r="C91" s="187" t="s">
        <v>334</v>
      </c>
      <c r="D91" s="184" t="s">
        <v>29</v>
      </c>
      <c r="E91" s="184" t="s">
        <v>40</v>
      </c>
      <c r="F91" s="184"/>
      <c r="G91" s="184"/>
      <c r="H91" s="185"/>
      <c r="I91" s="185">
        <v>109093471</v>
      </c>
      <c r="J91" s="182"/>
      <c r="K91" s="182"/>
      <c r="L91" s="183"/>
      <c r="M91" s="218"/>
    </row>
    <row r="92" spans="1:13" s="47" customFormat="1" ht="15">
      <c r="A92" s="180">
        <v>56</v>
      </c>
      <c r="B92" s="186" t="s">
        <v>336</v>
      </c>
      <c r="C92" s="187" t="s">
        <v>94</v>
      </c>
      <c r="D92" s="184" t="s">
        <v>29</v>
      </c>
      <c r="E92" s="184" t="s">
        <v>30</v>
      </c>
      <c r="F92" s="184"/>
      <c r="G92" s="184"/>
      <c r="H92" s="185"/>
      <c r="I92" s="185">
        <v>67633255</v>
      </c>
      <c r="J92" s="182"/>
      <c r="K92" s="182"/>
      <c r="L92" s="183"/>
      <c r="M92" s="218"/>
    </row>
    <row r="93" spans="1:13" s="47" customFormat="1" ht="15">
      <c r="A93" s="180">
        <v>57</v>
      </c>
      <c r="B93" s="186" t="s">
        <v>358</v>
      </c>
      <c r="C93" s="187" t="s">
        <v>334</v>
      </c>
      <c r="D93" s="184" t="s">
        <v>29</v>
      </c>
      <c r="E93" s="184" t="s">
        <v>40</v>
      </c>
      <c r="F93" s="184"/>
      <c r="G93" s="184"/>
      <c r="H93" s="185"/>
      <c r="I93" s="185"/>
      <c r="J93" s="185">
        <v>286347777.77777785</v>
      </c>
      <c r="K93" s="182"/>
      <c r="L93" s="183"/>
      <c r="M93" s="218"/>
    </row>
    <row r="94" spans="1:13" s="47" customFormat="1" ht="25.5">
      <c r="A94" s="180">
        <v>58</v>
      </c>
      <c r="B94" s="186" t="s">
        <v>337</v>
      </c>
      <c r="C94" s="187" t="s">
        <v>11</v>
      </c>
      <c r="D94" s="184" t="s">
        <v>29</v>
      </c>
      <c r="E94" s="184" t="s">
        <v>30</v>
      </c>
      <c r="F94" s="184"/>
      <c r="G94" s="184"/>
      <c r="H94" s="185"/>
      <c r="I94" s="185">
        <v>95000000</v>
      </c>
      <c r="J94" s="185">
        <v>95000000</v>
      </c>
      <c r="K94" s="182"/>
      <c r="L94" s="183"/>
      <c r="M94" s="219"/>
    </row>
    <row r="95" spans="1:13" s="47" customFormat="1" ht="15">
      <c r="A95" s="180">
        <v>59</v>
      </c>
      <c r="B95" s="186" t="s">
        <v>338</v>
      </c>
      <c r="C95" s="187" t="s">
        <v>138</v>
      </c>
      <c r="D95" s="184" t="s">
        <v>29</v>
      </c>
      <c r="E95" s="184" t="s">
        <v>30</v>
      </c>
      <c r="F95" s="184"/>
      <c r="G95" s="184"/>
      <c r="H95" s="185"/>
      <c r="I95" s="185">
        <v>120000000</v>
      </c>
      <c r="J95" s="182"/>
      <c r="K95" s="182"/>
      <c r="L95" s="183"/>
      <c r="M95" s="218"/>
    </row>
    <row r="96" spans="1:13" s="47" customFormat="1" ht="25.5">
      <c r="A96" s="180">
        <v>60</v>
      </c>
      <c r="B96" s="186" t="s">
        <v>339</v>
      </c>
      <c r="C96" s="187" t="s">
        <v>11</v>
      </c>
      <c r="D96" s="184" t="s">
        <v>29</v>
      </c>
      <c r="E96" s="184" t="s">
        <v>30</v>
      </c>
      <c r="F96" s="184"/>
      <c r="G96" s="184"/>
      <c r="H96" s="185"/>
      <c r="I96" s="185">
        <v>60000000</v>
      </c>
      <c r="J96" s="182"/>
      <c r="K96" s="182"/>
      <c r="L96" s="183"/>
      <c r="M96" s="218"/>
    </row>
    <row r="97" spans="1:13" s="47" customFormat="1" ht="25.5">
      <c r="A97" s="180">
        <v>61</v>
      </c>
      <c r="B97" s="186" t="s">
        <v>366</v>
      </c>
      <c r="C97" s="187" t="s">
        <v>11</v>
      </c>
      <c r="D97" s="184" t="s">
        <v>29</v>
      </c>
      <c r="E97" s="184"/>
      <c r="F97" s="184"/>
      <c r="G97" s="184"/>
      <c r="H97" s="185"/>
      <c r="I97" s="185">
        <v>150000000</v>
      </c>
      <c r="J97" s="185">
        <v>265596928.33333334</v>
      </c>
      <c r="K97" s="185">
        <v>381193856.6666667</v>
      </c>
      <c r="L97" s="183"/>
      <c r="M97" s="219"/>
    </row>
    <row r="98" spans="1:13" s="47" customFormat="1" ht="25.5">
      <c r="A98" s="180">
        <v>62</v>
      </c>
      <c r="B98" s="186" t="s">
        <v>367</v>
      </c>
      <c r="C98" s="187" t="s">
        <v>138</v>
      </c>
      <c r="D98" s="184" t="s">
        <v>29</v>
      </c>
      <c r="E98" s="184"/>
      <c r="F98" s="184"/>
      <c r="G98" s="184"/>
      <c r="H98" s="185"/>
      <c r="I98" s="185"/>
      <c r="J98" s="185">
        <v>569136274.5</v>
      </c>
      <c r="K98" s="185">
        <v>569136274.5</v>
      </c>
      <c r="L98" s="183"/>
      <c r="M98" s="219"/>
    </row>
    <row r="99" spans="1:13" s="47" customFormat="1" ht="25.5">
      <c r="A99" s="180">
        <v>63</v>
      </c>
      <c r="B99" s="186" t="s">
        <v>355</v>
      </c>
      <c r="C99" s="187" t="s">
        <v>9</v>
      </c>
      <c r="D99" s="184" t="s">
        <v>29</v>
      </c>
      <c r="E99" s="184" t="s">
        <v>30</v>
      </c>
      <c r="F99" s="184"/>
      <c r="G99" s="184"/>
      <c r="H99" s="185"/>
      <c r="I99" s="185"/>
      <c r="J99" s="185">
        <v>910618039.5</v>
      </c>
      <c r="K99" s="185">
        <v>910618039.5</v>
      </c>
      <c r="L99" s="183"/>
      <c r="M99" s="218"/>
    </row>
    <row r="100" spans="1:13" s="47" customFormat="1" ht="25.5">
      <c r="A100" s="180">
        <v>64</v>
      </c>
      <c r="B100" s="186" t="s">
        <v>356</v>
      </c>
      <c r="C100" s="187" t="s">
        <v>9</v>
      </c>
      <c r="D100" s="184" t="s">
        <v>29</v>
      </c>
      <c r="E100" s="184" t="s">
        <v>30</v>
      </c>
      <c r="F100" s="184"/>
      <c r="G100" s="184"/>
      <c r="H100" s="185"/>
      <c r="I100" s="185">
        <v>226049902.335</v>
      </c>
      <c r="J100" s="185">
        <v>326049902.335</v>
      </c>
      <c r="K100" s="182"/>
      <c r="L100" s="183"/>
      <c r="M100" s="218"/>
    </row>
    <row r="101" spans="1:13" s="47" customFormat="1" ht="25.5">
      <c r="A101" s="180">
        <v>65</v>
      </c>
      <c r="B101" s="186" t="s">
        <v>357</v>
      </c>
      <c r="C101" s="187" t="s">
        <v>18</v>
      </c>
      <c r="D101" s="184" t="s">
        <v>29</v>
      </c>
      <c r="E101" s="184" t="s">
        <v>30</v>
      </c>
      <c r="F101" s="184"/>
      <c r="G101" s="184"/>
      <c r="H101" s="185"/>
      <c r="I101" s="185">
        <v>304719128.782222</v>
      </c>
      <c r="J101" s="185">
        <v>304719128.782222</v>
      </c>
      <c r="K101" s="189">
        <v>304719128.782222</v>
      </c>
      <c r="L101" s="183"/>
      <c r="M101" s="220"/>
    </row>
    <row r="102" spans="1:13" s="47" customFormat="1" ht="25.5">
      <c r="A102" s="180">
        <v>66</v>
      </c>
      <c r="B102" s="186" t="s">
        <v>340</v>
      </c>
      <c r="C102" s="187" t="s">
        <v>9</v>
      </c>
      <c r="D102" s="184" t="s">
        <v>29</v>
      </c>
      <c r="E102" s="184" t="s">
        <v>30</v>
      </c>
      <c r="F102" s="181"/>
      <c r="G102" s="181"/>
      <c r="H102" s="182"/>
      <c r="I102" s="185">
        <v>188135110</v>
      </c>
      <c r="J102" s="182"/>
      <c r="K102" s="182"/>
      <c r="L102" s="183"/>
      <c r="M102" s="220"/>
    </row>
    <row r="103" spans="1:13" s="47" customFormat="1" ht="15">
      <c r="A103" s="180">
        <v>67</v>
      </c>
      <c r="B103" s="178" t="s">
        <v>341</v>
      </c>
      <c r="C103" s="187" t="s">
        <v>9</v>
      </c>
      <c r="D103" s="184" t="s">
        <v>64</v>
      </c>
      <c r="E103" s="184" t="s">
        <v>65</v>
      </c>
      <c r="F103" s="181"/>
      <c r="G103" s="181"/>
      <c r="H103" s="182"/>
      <c r="I103" s="185">
        <v>100000000</v>
      </c>
      <c r="J103" s="182"/>
      <c r="K103" s="182"/>
      <c r="L103" s="183"/>
      <c r="M103" s="218"/>
    </row>
    <row r="104" spans="1:13" s="47" customFormat="1" ht="15">
      <c r="A104" s="11" t="s">
        <v>43</v>
      </c>
      <c r="B104" s="12" t="s">
        <v>44</v>
      </c>
      <c r="C104" s="13"/>
      <c r="D104" s="13"/>
      <c r="E104" s="13"/>
      <c r="F104" s="14"/>
      <c r="G104" s="14"/>
      <c r="H104" s="14">
        <f>SUM(H105:H109)</f>
        <v>500000000</v>
      </c>
      <c r="I104" s="14">
        <f>SUM(I105:I109)</f>
        <v>1380322930</v>
      </c>
      <c r="J104" s="14">
        <f>SUM(J105:J109)</f>
        <v>0</v>
      </c>
      <c r="K104" s="14">
        <f>SUM(K105:K109)</f>
        <v>0</v>
      </c>
      <c r="L104" s="15">
        <f>SUM(L105:L109)</f>
        <v>0</v>
      </c>
      <c r="M104" s="218"/>
    </row>
    <row r="105" spans="1:13" s="47" customFormat="1" ht="15">
      <c r="A105" s="180">
        <v>1</v>
      </c>
      <c r="B105" s="178" t="s">
        <v>45</v>
      </c>
      <c r="C105" s="352" t="s">
        <v>9</v>
      </c>
      <c r="D105" s="184" t="s">
        <v>64</v>
      </c>
      <c r="E105" s="184" t="s">
        <v>65</v>
      </c>
      <c r="F105" s="181"/>
      <c r="G105" s="181"/>
      <c r="H105" s="185">
        <v>150000000</v>
      </c>
      <c r="I105" s="185">
        <v>650000000</v>
      </c>
      <c r="J105" s="182"/>
      <c r="K105" s="182"/>
      <c r="L105" s="183"/>
      <c r="M105" s="218"/>
    </row>
    <row r="106" spans="1:13" s="47" customFormat="1" ht="15">
      <c r="A106" s="180">
        <v>2</v>
      </c>
      <c r="B106" s="178" t="s">
        <v>46</v>
      </c>
      <c r="C106" s="352" t="s">
        <v>9</v>
      </c>
      <c r="D106" s="184" t="s">
        <v>66</v>
      </c>
      <c r="E106" s="184" t="s">
        <v>30</v>
      </c>
      <c r="F106" s="181"/>
      <c r="G106" s="181"/>
      <c r="H106" s="185">
        <v>250000000</v>
      </c>
      <c r="I106" s="185">
        <v>550000000</v>
      </c>
      <c r="J106" s="182"/>
      <c r="K106" s="182"/>
      <c r="L106" s="183"/>
      <c r="M106" s="218"/>
    </row>
    <row r="107" spans="1:13" s="47" customFormat="1" ht="15">
      <c r="A107" s="179">
        <v>3</v>
      </c>
      <c r="B107" s="178" t="s">
        <v>143</v>
      </c>
      <c r="C107" s="352" t="s">
        <v>18</v>
      </c>
      <c r="D107" s="187" t="s">
        <v>18</v>
      </c>
      <c r="E107" s="187"/>
      <c r="F107" s="187"/>
      <c r="G107" s="187"/>
      <c r="H107" s="185">
        <v>100000000</v>
      </c>
      <c r="I107" s="185">
        <v>115000000</v>
      </c>
      <c r="J107" s="182"/>
      <c r="K107" s="182"/>
      <c r="L107" s="183"/>
      <c r="M107" s="218"/>
    </row>
    <row r="108" spans="1:13" s="47" customFormat="1" ht="25.5">
      <c r="A108" s="179">
        <v>4</v>
      </c>
      <c r="B108" s="178" t="s">
        <v>348</v>
      </c>
      <c r="C108" s="187" t="s">
        <v>350</v>
      </c>
      <c r="D108" s="187" t="s">
        <v>350</v>
      </c>
      <c r="E108" s="187"/>
      <c r="F108" s="187"/>
      <c r="G108" s="187"/>
      <c r="H108" s="185"/>
      <c r="I108" s="185">
        <v>12611941</v>
      </c>
      <c r="J108" s="182"/>
      <c r="K108" s="182"/>
      <c r="L108" s="183"/>
      <c r="M108" s="218"/>
    </row>
    <row r="109" spans="1:13" s="47" customFormat="1" ht="15">
      <c r="A109" s="179">
        <v>5</v>
      </c>
      <c r="B109" s="178" t="s">
        <v>349</v>
      </c>
      <c r="C109" s="187" t="s">
        <v>69</v>
      </c>
      <c r="D109" s="187" t="s">
        <v>69</v>
      </c>
      <c r="E109" s="187"/>
      <c r="F109" s="187"/>
      <c r="G109" s="187"/>
      <c r="H109" s="185"/>
      <c r="I109" s="185">
        <v>52710989</v>
      </c>
      <c r="J109" s="182"/>
      <c r="K109" s="182"/>
      <c r="L109" s="183"/>
      <c r="M109" s="218"/>
    </row>
    <row r="110" spans="1:13" s="47" customFormat="1" ht="15">
      <c r="A110" s="11" t="s">
        <v>47</v>
      </c>
      <c r="B110" s="12" t="s">
        <v>48</v>
      </c>
      <c r="C110" s="13"/>
      <c r="D110" s="13"/>
      <c r="E110" s="13"/>
      <c r="F110" s="14"/>
      <c r="G110" s="14"/>
      <c r="H110" s="14">
        <f>SUM(H111:H130)</f>
        <v>1059205516.69</v>
      </c>
      <c r="I110" s="14">
        <f>SUM(I111:I130)</f>
        <v>1374232582.3646748</v>
      </c>
      <c r="J110" s="14">
        <f>SUM(J111:J130)</f>
        <v>2731039993.5730925</v>
      </c>
      <c r="K110" s="14">
        <f>SUM(K111:K130)</f>
        <v>1646217388.1666663</v>
      </c>
      <c r="L110" s="15">
        <f>SUM(L111:L130)</f>
        <v>0</v>
      </c>
      <c r="M110" s="218"/>
    </row>
    <row r="111" spans="1:13" s="47" customFormat="1" ht="15">
      <c r="A111" s="180">
        <v>1</v>
      </c>
      <c r="B111" s="178" t="s">
        <v>49</v>
      </c>
      <c r="C111" s="351" t="s">
        <v>69</v>
      </c>
      <c r="D111" s="200" t="s">
        <v>29</v>
      </c>
      <c r="E111" s="200" t="s">
        <v>40</v>
      </c>
      <c r="F111" s="178"/>
      <c r="G111" s="178"/>
      <c r="H111" s="195">
        <v>66302329</v>
      </c>
      <c r="I111" s="178"/>
      <c r="J111" s="178"/>
      <c r="K111" s="178"/>
      <c r="L111" s="201"/>
      <c r="M111" s="218"/>
    </row>
    <row r="112" spans="1:13" s="47" customFormat="1" ht="15">
      <c r="A112" s="180">
        <v>2</v>
      </c>
      <c r="B112" s="178" t="s">
        <v>50</v>
      </c>
      <c r="C112" s="351" t="s">
        <v>42</v>
      </c>
      <c r="D112" s="200" t="s">
        <v>67</v>
      </c>
      <c r="E112" s="200" t="s">
        <v>68</v>
      </c>
      <c r="F112" s="178"/>
      <c r="G112" s="178"/>
      <c r="H112" s="195">
        <v>89592612.69000012</v>
      </c>
      <c r="I112" s="178"/>
      <c r="J112" s="178"/>
      <c r="K112" s="178"/>
      <c r="L112" s="201"/>
      <c r="M112" s="218"/>
    </row>
    <row r="113" spans="1:13" s="47" customFormat="1" ht="15">
      <c r="A113" s="180">
        <v>3</v>
      </c>
      <c r="B113" s="178" t="s">
        <v>103</v>
      </c>
      <c r="C113" s="351" t="s">
        <v>42</v>
      </c>
      <c r="D113" s="200" t="s">
        <v>67</v>
      </c>
      <c r="E113" s="200" t="s">
        <v>68</v>
      </c>
      <c r="F113" s="178"/>
      <c r="G113" s="178"/>
      <c r="H113" s="195">
        <v>2900208</v>
      </c>
      <c r="I113" s="178"/>
      <c r="J113" s="178"/>
      <c r="K113" s="178"/>
      <c r="L113" s="201"/>
      <c r="M113" s="218"/>
    </row>
    <row r="114" spans="1:13" s="47" customFormat="1" ht="25.5">
      <c r="A114" s="180">
        <v>4</v>
      </c>
      <c r="B114" s="186" t="s">
        <v>152</v>
      </c>
      <c r="C114" s="351" t="s">
        <v>9</v>
      </c>
      <c r="D114" s="200" t="s">
        <v>67</v>
      </c>
      <c r="E114" s="200" t="s">
        <v>68</v>
      </c>
      <c r="F114" s="178"/>
      <c r="G114" s="178"/>
      <c r="H114" s="195">
        <v>11250000</v>
      </c>
      <c r="I114" s="178"/>
      <c r="J114" s="178"/>
      <c r="K114" s="178"/>
      <c r="L114" s="201"/>
      <c r="M114" s="218"/>
    </row>
    <row r="115" spans="1:13" s="47" customFormat="1" ht="25.5">
      <c r="A115" s="180">
        <v>5</v>
      </c>
      <c r="B115" s="186" t="s">
        <v>111</v>
      </c>
      <c r="C115" s="351" t="s">
        <v>9</v>
      </c>
      <c r="D115" s="200" t="s">
        <v>67</v>
      </c>
      <c r="E115" s="200" t="s">
        <v>68</v>
      </c>
      <c r="F115" s="178"/>
      <c r="G115" s="178"/>
      <c r="H115" s="195">
        <v>830000</v>
      </c>
      <c r="I115" s="178"/>
      <c r="J115" s="178"/>
      <c r="K115" s="178"/>
      <c r="L115" s="201"/>
      <c r="M115" s="218"/>
    </row>
    <row r="116" spans="1:13" s="47" customFormat="1" ht="15">
      <c r="A116" s="180">
        <v>6</v>
      </c>
      <c r="B116" s="178" t="s">
        <v>144</v>
      </c>
      <c r="C116" s="351" t="s">
        <v>9</v>
      </c>
      <c r="D116" s="200" t="s">
        <v>67</v>
      </c>
      <c r="E116" s="200" t="s">
        <v>68</v>
      </c>
      <c r="F116" s="178"/>
      <c r="G116" s="178"/>
      <c r="H116" s="195">
        <v>350000000</v>
      </c>
      <c r="I116" s="178"/>
      <c r="J116" s="178"/>
      <c r="K116" s="178"/>
      <c r="L116" s="201"/>
      <c r="M116" s="218"/>
    </row>
    <row r="117" spans="1:13" s="47" customFormat="1" ht="15">
      <c r="A117" s="180">
        <v>7</v>
      </c>
      <c r="B117" s="178" t="s">
        <v>145</v>
      </c>
      <c r="C117" s="351" t="s">
        <v>39</v>
      </c>
      <c r="D117" s="200" t="s">
        <v>67</v>
      </c>
      <c r="E117" s="200" t="s">
        <v>68</v>
      </c>
      <c r="F117" s="178"/>
      <c r="G117" s="178"/>
      <c r="H117" s="195">
        <v>138330367</v>
      </c>
      <c r="I117" s="178"/>
      <c r="J117" s="178"/>
      <c r="K117" s="178"/>
      <c r="L117" s="201"/>
      <c r="M117" s="218"/>
    </row>
    <row r="118" spans="1:13" s="47" customFormat="1" ht="15">
      <c r="A118" s="180">
        <v>8</v>
      </c>
      <c r="B118" s="178" t="s">
        <v>146</v>
      </c>
      <c r="C118" s="351" t="s">
        <v>11</v>
      </c>
      <c r="D118" s="200" t="s">
        <v>67</v>
      </c>
      <c r="E118" s="200" t="s">
        <v>68</v>
      </c>
      <c r="F118" s="178"/>
      <c r="G118" s="178"/>
      <c r="H118" s="195">
        <v>240000000</v>
      </c>
      <c r="I118" s="178"/>
      <c r="J118" s="178"/>
      <c r="K118" s="178"/>
      <c r="L118" s="201"/>
      <c r="M118" s="218"/>
    </row>
    <row r="119" spans="1:13" s="47" customFormat="1" ht="15">
      <c r="A119" s="180">
        <v>9</v>
      </c>
      <c r="B119" s="178" t="s">
        <v>147</v>
      </c>
      <c r="C119" s="351" t="s">
        <v>138</v>
      </c>
      <c r="D119" s="200" t="s">
        <v>67</v>
      </c>
      <c r="E119" s="200" t="s">
        <v>68</v>
      </c>
      <c r="F119" s="178"/>
      <c r="G119" s="178"/>
      <c r="H119" s="195">
        <v>160000000</v>
      </c>
      <c r="I119" s="178"/>
      <c r="J119" s="178"/>
      <c r="K119" s="178"/>
      <c r="L119" s="201"/>
      <c r="M119" s="218"/>
    </row>
    <row r="120" spans="1:13" s="47" customFormat="1" ht="15">
      <c r="A120" s="180">
        <v>10</v>
      </c>
      <c r="B120" s="178" t="s">
        <v>342</v>
      </c>
      <c r="C120" s="187" t="s">
        <v>37</v>
      </c>
      <c r="D120" s="187" t="s">
        <v>29</v>
      </c>
      <c r="E120" s="187" t="s">
        <v>30</v>
      </c>
      <c r="F120" s="187"/>
      <c r="G120" s="187"/>
      <c r="H120" s="188"/>
      <c r="I120" s="188">
        <v>100072911.535791</v>
      </c>
      <c r="J120" s="182"/>
      <c r="K120" s="182"/>
      <c r="L120" s="183"/>
      <c r="M120" s="218"/>
    </row>
    <row r="121" spans="1:13" s="47" customFormat="1" ht="15">
      <c r="A121" s="180">
        <v>11</v>
      </c>
      <c r="B121" s="178" t="s">
        <v>359</v>
      </c>
      <c r="C121" s="187" t="s">
        <v>9</v>
      </c>
      <c r="D121" s="187" t="s">
        <v>67</v>
      </c>
      <c r="E121" s="187" t="s">
        <v>68</v>
      </c>
      <c r="F121" s="187"/>
      <c r="G121" s="187"/>
      <c r="H121" s="188"/>
      <c r="I121" s="188">
        <v>356122897.3333333</v>
      </c>
      <c r="J121" s="185">
        <v>356122897.3333333</v>
      </c>
      <c r="K121" s="185">
        <v>356122897.3333333</v>
      </c>
      <c r="L121" s="183"/>
      <c r="M121" s="219"/>
    </row>
    <row r="122" spans="1:13" s="47" customFormat="1" ht="15">
      <c r="A122" s="180">
        <v>12</v>
      </c>
      <c r="B122" s="178" t="s">
        <v>360</v>
      </c>
      <c r="C122" s="187" t="s">
        <v>9</v>
      </c>
      <c r="D122" s="187" t="s">
        <v>67</v>
      </c>
      <c r="E122" s="187" t="s">
        <v>68</v>
      </c>
      <c r="F122" s="187"/>
      <c r="G122" s="187"/>
      <c r="H122" s="188"/>
      <c r="I122" s="188">
        <v>304751737.906426</v>
      </c>
      <c r="J122" s="185">
        <v>304751737.906426</v>
      </c>
      <c r="K122" s="182"/>
      <c r="L122" s="183"/>
      <c r="M122" s="220"/>
    </row>
    <row r="123" spans="1:13" s="47" customFormat="1" ht="15">
      <c r="A123" s="180">
        <v>13</v>
      </c>
      <c r="B123" s="178" t="s">
        <v>361</v>
      </c>
      <c r="C123" s="187" t="s">
        <v>9</v>
      </c>
      <c r="D123" s="187" t="s">
        <v>67</v>
      </c>
      <c r="E123" s="187" t="s">
        <v>68</v>
      </c>
      <c r="F123" s="187"/>
      <c r="G123" s="187"/>
      <c r="H123" s="188"/>
      <c r="I123" s="188">
        <v>205910144.333333</v>
      </c>
      <c r="J123" s="185">
        <v>205910144.333333</v>
      </c>
      <c r="K123" s="185">
        <v>205910144.333333</v>
      </c>
      <c r="L123" s="183"/>
      <c r="M123" s="219"/>
    </row>
    <row r="124" spans="1:13" s="47" customFormat="1" ht="15">
      <c r="A124" s="180">
        <v>14</v>
      </c>
      <c r="B124" s="178" t="s">
        <v>387</v>
      </c>
      <c r="C124" s="187" t="s">
        <v>381</v>
      </c>
      <c r="D124" s="187" t="s">
        <v>67</v>
      </c>
      <c r="E124" s="187" t="s">
        <v>68</v>
      </c>
      <c r="F124" s="187"/>
      <c r="G124" s="187"/>
      <c r="H124" s="188"/>
      <c r="I124" s="188"/>
      <c r="J124" s="185">
        <v>734184346</v>
      </c>
      <c r="K124" s="182"/>
      <c r="L124" s="183"/>
      <c r="M124" s="220"/>
    </row>
    <row r="125" spans="1:13" s="47" customFormat="1" ht="15">
      <c r="A125" s="180">
        <v>15</v>
      </c>
      <c r="B125" s="178" t="s">
        <v>382</v>
      </c>
      <c r="C125" s="187" t="s">
        <v>381</v>
      </c>
      <c r="D125" s="187" t="s">
        <v>67</v>
      </c>
      <c r="E125" s="187" t="s">
        <v>68</v>
      </c>
      <c r="F125" s="187"/>
      <c r="G125" s="187"/>
      <c r="H125" s="188"/>
      <c r="I125" s="188"/>
      <c r="J125" s="185"/>
      <c r="K125" s="185">
        <v>275319130</v>
      </c>
      <c r="L125" s="183"/>
      <c r="M125" s="218"/>
    </row>
    <row r="126" spans="1:13" s="47" customFormat="1" ht="15">
      <c r="A126" s="180">
        <v>16</v>
      </c>
      <c r="B126" s="178" t="s">
        <v>362</v>
      </c>
      <c r="C126" s="187" t="s">
        <v>138</v>
      </c>
      <c r="D126" s="187" t="s">
        <v>67</v>
      </c>
      <c r="E126" s="187" t="s">
        <v>68</v>
      </c>
      <c r="F126" s="187"/>
      <c r="G126" s="187"/>
      <c r="H126" s="188"/>
      <c r="I126" s="188"/>
      <c r="J126" s="185">
        <v>458865216.5</v>
      </c>
      <c r="K126" s="185">
        <v>458865216.5</v>
      </c>
      <c r="L126" s="190"/>
      <c r="M126" s="218"/>
    </row>
    <row r="127" spans="1:13" s="47" customFormat="1" ht="15">
      <c r="A127" s="180">
        <v>17</v>
      </c>
      <c r="B127" s="178" t="s">
        <v>363</v>
      </c>
      <c r="C127" s="187" t="s">
        <v>11</v>
      </c>
      <c r="D127" s="187" t="s">
        <v>67</v>
      </c>
      <c r="E127" s="187" t="s">
        <v>68</v>
      </c>
      <c r="F127" s="187"/>
      <c r="G127" s="187"/>
      <c r="H127" s="188"/>
      <c r="I127" s="188">
        <v>321205651.5</v>
      </c>
      <c r="J127" s="185">
        <v>321205651.5</v>
      </c>
      <c r="K127" s="182"/>
      <c r="L127" s="183"/>
      <c r="M127" s="218"/>
    </row>
    <row r="128" spans="1:13" s="47" customFormat="1" ht="15">
      <c r="A128" s="180">
        <v>18</v>
      </c>
      <c r="B128" s="178" t="s">
        <v>364</v>
      </c>
      <c r="C128" s="187" t="s">
        <v>18</v>
      </c>
      <c r="D128" s="187" t="s">
        <v>67</v>
      </c>
      <c r="E128" s="187" t="s">
        <v>68</v>
      </c>
      <c r="F128" s="187"/>
      <c r="G128" s="187"/>
      <c r="H128" s="188"/>
      <c r="I128" s="188"/>
      <c r="J128" s="185">
        <v>350000000</v>
      </c>
      <c r="K128" s="185">
        <v>350000000</v>
      </c>
      <c r="L128" s="183"/>
      <c r="M128" s="218"/>
    </row>
    <row r="129" spans="1:13" s="47" customFormat="1" ht="15">
      <c r="A129" s="180">
        <v>19</v>
      </c>
      <c r="B129" s="178" t="s">
        <v>343</v>
      </c>
      <c r="C129" s="187" t="s">
        <v>37</v>
      </c>
      <c r="D129" s="187" t="s">
        <v>67</v>
      </c>
      <c r="E129" s="187" t="s">
        <v>68</v>
      </c>
      <c r="F129" s="187"/>
      <c r="G129" s="187"/>
      <c r="H129" s="188"/>
      <c r="I129" s="188">
        <v>32497849.028518572</v>
      </c>
      <c r="J129" s="182"/>
      <c r="K129" s="182"/>
      <c r="L129" s="183"/>
      <c r="M129" s="218"/>
    </row>
    <row r="130" spans="1:13" s="47" customFormat="1" ht="15">
      <c r="A130" s="180">
        <v>20</v>
      </c>
      <c r="B130" s="178" t="s">
        <v>344</v>
      </c>
      <c r="C130" s="187" t="s">
        <v>37</v>
      </c>
      <c r="D130" s="187" t="s">
        <v>67</v>
      </c>
      <c r="E130" s="187" t="s">
        <v>68</v>
      </c>
      <c r="F130" s="187"/>
      <c r="G130" s="187"/>
      <c r="H130" s="188"/>
      <c r="I130" s="188">
        <v>53671390.727272764</v>
      </c>
      <c r="J130" s="182"/>
      <c r="K130" s="182"/>
      <c r="L130" s="183"/>
      <c r="M130" s="218"/>
    </row>
    <row r="131" spans="1:13" s="47" customFormat="1" ht="15">
      <c r="A131" s="11" t="s">
        <v>52</v>
      </c>
      <c r="B131" s="12" t="s">
        <v>53</v>
      </c>
      <c r="C131" s="13"/>
      <c r="D131" s="13"/>
      <c r="E131" s="13"/>
      <c r="F131" s="14"/>
      <c r="G131" s="14"/>
      <c r="H131" s="14">
        <f>SUM(H132:H134)</f>
        <v>376936514</v>
      </c>
      <c r="I131" s="14">
        <f>SUM(I132:I134)</f>
        <v>0</v>
      </c>
      <c r="J131" s="14">
        <f>SUM(J132:J134)</f>
        <v>0</v>
      </c>
      <c r="K131" s="14">
        <f>SUM(K132:K134)</f>
        <v>0</v>
      </c>
      <c r="L131" s="15">
        <f>SUM(L132:L134)</f>
        <v>0</v>
      </c>
      <c r="M131" s="218"/>
    </row>
    <row r="132" spans="1:13" s="47" customFormat="1" ht="15">
      <c r="A132" s="180">
        <v>1</v>
      </c>
      <c r="B132" s="178" t="s">
        <v>54</v>
      </c>
      <c r="C132" s="187" t="s">
        <v>37</v>
      </c>
      <c r="D132" s="187"/>
      <c r="E132" s="187"/>
      <c r="F132" s="187"/>
      <c r="G132" s="187"/>
      <c r="H132" s="188">
        <v>26936514</v>
      </c>
      <c r="I132" s="187"/>
      <c r="J132" s="182"/>
      <c r="K132" s="182"/>
      <c r="L132" s="183"/>
      <c r="M132" s="218"/>
    </row>
    <row r="133" spans="1:13" s="47" customFormat="1" ht="15">
      <c r="A133" s="180">
        <v>2</v>
      </c>
      <c r="B133" s="178" t="s">
        <v>55</v>
      </c>
      <c r="C133" s="187" t="s">
        <v>22</v>
      </c>
      <c r="D133" s="187"/>
      <c r="E133" s="187"/>
      <c r="F133" s="187"/>
      <c r="G133" s="187"/>
      <c r="H133" s="188">
        <v>200000000</v>
      </c>
      <c r="I133" s="187"/>
      <c r="J133" s="182"/>
      <c r="K133" s="182"/>
      <c r="L133" s="183"/>
      <c r="M133" s="218"/>
    </row>
    <row r="134" spans="1:13" s="47" customFormat="1" ht="15">
      <c r="A134" s="180">
        <v>3</v>
      </c>
      <c r="B134" s="178" t="s">
        <v>118</v>
      </c>
      <c r="C134" s="187" t="s">
        <v>22</v>
      </c>
      <c r="D134" s="187"/>
      <c r="E134" s="187"/>
      <c r="F134" s="187"/>
      <c r="G134" s="187"/>
      <c r="H134" s="188">
        <v>150000000</v>
      </c>
      <c r="I134" s="187"/>
      <c r="J134" s="182"/>
      <c r="K134" s="182"/>
      <c r="L134" s="183"/>
      <c r="M134" s="218"/>
    </row>
    <row r="135" spans="1:13" s="47" customFormat="1" ht="15">
      <c r="A135" s="11" t="s">
        <v>56</v>
      </c>
      <c r="B135" s="12" t="s">
        <v>57</v>
      </c>
      <c r="C135" s="13"/>
      <c r="D135" s="13"/>
      <c r="E135" s="13"/>
      <c r="F135" s="14"/>
      <c r="G135" s="14"/>
      <c r="H135" s="14">
        <f>SUM(H136:H138)</f>
        <v>1380000000</v>
      </c>
      <c r="I135" s="14">
        <f>SUM(I136:I138)</f>
        <v>400000000</v>
      </c>
      <c r="J135" s="14">
        <f>SUM(J136:J138)</f>
        <v>300000000</v>
      </c>
      <c r="K135" s="14">
        <f>SUM(K136:K138)</f>
        <v>0</v>
      </c>
      <c r="L135" s="15">
        <f>SUM(L136:L138)</f>
        <v>0</v>
      </c>
      <c r="M135" s="218"/>
    </row>
    <row r="136" spans="1:13" s="47" customFormat="1" ht="15">
      <c r="A136" s="180">
        <v>1</v>
      </c>
      <c r="B136" s="178" t="s">
        <v>153</v>
      </c>
      <c r="C136" s="187" t="s">
        <v>22</v>
      </c>
      <c r="D136" s="187"/>
      <c r="E136" s="187"/>
      <c r="F136" s="187"/>
      <c r="G136" s="187"/>
      <c r="H136" s="188">
        <v>200000000</v>
      </c>
      <c r="I136" s="188">
        <v>400000000</v>
      </c>
      <c r="J136" s="185">
        <v>300000000</v>
      </c>
      <c r="K136" s="182"/>
      <c r="L136" s="183"/>
      <c r="M136" s="218"/>
    </row>
    <row r="137" spans="1:13" s="47" customFormat="1" ht="15">
      <c r="A137" s="180">
        <v>2</v>
      </c>
      <c r="B137" s="178" t="s">
        <v>129</v>
      </c>
      <c r="C137" s="187" t="s">
        <v>22</v>
      </c>
      <c r="D137" s="187"/>
      <c r="E137" s="187"/>
      <c r="F137" s="187"/>
      <c r="G137" s="187"/>
      <c r="H137" s="188">
        <v>980000000</v>
      </c>
      <c r="I137" s="188"/>
      <c r="J137" s="185"/>
      <c r="K137" s="182"/>
      <c r="L137" s="183"/>
      <c r="M137" s="218"/>
    </row>
    <row r="138" spans="1:13" s="47" customFormat="1" ht="15">
      <c r="A138" s="180">
        <v>3</v>
      </c>
      <c r="B138" s="178" t="s">
        <v>154</v>
      </c>
      <c r="C138" s="187"/>
      <c r="D138" s="187"/>
      <c r="E138" s="187"/>
      <c r="F138" s="187"/>
      <c r="G138" s="187"/>
      <c r="H138" s="188">
        <v>200000000</v>
      </c>
      <c r="I138" s="188"/>
      <c r="J138" s="185"/>
      <c r="K138" s="182"/>
      <c r="L138" s="183"/>
      <c r="M138" s="218"/>
    </row>
    <row r="139" spans="1:12" ht="25.5">
      <c r="A139" s="11" t="s">
        <v>61</v>
      </c>
      <c r="B139" s="12" t="s">
        <v>58</v>
      </c>
      <c r="C139" s="13" t="s">
        <v>22</v>
      </c>
      <c r="D139" s="13"/>
      <c r="E139" s="13"/>
      <c r="F139" s="14">
        <f>F140+F141</f>
        <v>70000000</v>
      </c>
      <c r="G139" s="14">
        <f>G140+G141</f>
        <v>230000000</v>
      </c>
      <c r="H139" s="14">
        <f>H140+H141</f>
        <v>179201438.68056875</v>
      </c>
      <c r="I139" s="14">
        <f>I140+I141</f>
        <v>179201438.68056875</v>
      </c>
      <c r="J139" s="14">
        <f>J140+J141</f>
        <v>179201438.68056875</v>
      </c>
      <c r="K139" s="14">
        <f>K140+K141</f>
        <v>76179224</v>
      </c>
      <c r="L139" s="15">
        <f>L140+L141</f>
        <v>913783540.0417063</v>
      </c>
    </row>
    <row r="140" spans="1:12" ht="15">
      <c r="A140" s="16">
        <v>1</v>
      </c>
      <c r="B140" s="17" t="s">
        <v>73</v>
      </c>
      <c r="C140" s="46" t="s">
        <v>22</v>
      </c>
      <c r="D140" s="46"/>
      <c r="E140" s="46"/>
      <c r="F140" s="192">
        <v>70000000</v>
      </c>
      <c r="G140" s="192">
        <v>230000000</v>
      </c>
      <c r="H140" s="192">
        <v>103022214.68056875</v>
      </c>
      <c r="I140" s="192">
        <v>103022214.68056875</v>
      </c>
      <c r="J140" s="192">
        <v>103022214.68056875</v>
      </c>
      <c r="K140" s="192"/>
      <c r="L140" s="51">
        <v>609066644.0417063</v>
      </c>
    </row>
    <row r="141" spans="1:12" ht="15">
      <c r="A141" s="16">
        <v>2</v>
      </c>
      <c r="B141" s="17" t="s">
        <v>74</v>
      </c>
      <c r="C141" s="46" t="s">
        <v>22</v>
      </c>
      <c r="D141" s="46"/>
      <c r="E141" s="46"/>
      <c r="F141" s="35"/>
      <c r="G141" s="35"/>
      <c r="H141" s="192">
        <v>76179224</v>
      </c>
      <c r="I141" s="192">
        <v>76179224</v>
      </c>
      <c r="J141" s="192">
        <v>76179224</v>
      </c>
      <c r="K141" s="192">
        <v>76179224</v>
      </c>
      <c r="L141" s="51">
        <v>304716896</v>
      </c>
    </row>
    <row r="142" spans="1:12" ht="15">
      <c r="A142" s="30" t="s">
        <v>62</v>
      </c>
      <c r="B142" s="31" t="s">
        <v>59</v>
      </c>
      <c r="C142" s="13" t="s">
        <v>22</v>
      </c>
      <c r="D142" s="13"/>
      <c r="E142" s="13"/>
      <c r="F142" s="14">
        <f>F143+F144</f>
        <v>80574500</v>
      </c>
      <c r="G142" s="14">
        <f>G143+G144</f>
        <v>747856573.276221</v>
      </c>
      <c r="H142" s="14">
        <f>H143+H144</f>
        <v>1347314548.9345362</v>
      </c>
      <c r="I142" s="14">
        <f>I143+I144</f>
        <v>1063899163.301</v>
      </c>
      <c r="J142" s="14">
        <f>J143+J144</f>
        <v>714381997.965</v>
      </c>
      <c r="K142" s="14">
        <f>K143+K144</f>
        <v>467206930.865</v>
      </c>
      <c r="L142" s="15">
        <f>L143+L144</f>
        <v>3239644785.511757</v>
      </c>
    </row>
    <row r="143" spans="1:12" ht="15">
      <c r="A143" s="52">
        <v>1</v>
      </c>
      <c r="B143" s="53" t="s">
        <v>73</v>
      </c>
      <c r="C143" s="46" t="s">
        <v>22</v>
      </c>
      <c r="D143" s="46"/>
      <c r="E143" s="46"/>
      <c r="F143" s="192">
        <v>80574500</v>
      </c>
      <c r="G143" s="192">
        <v>747856573.276221</v>
      </c>
      <c r="H143" s="35">
        <v>647314548.9345362</v>
      </c>
      <c r="I143" s="35">
        <v>596692232.436</v>
      </c>
      <c r="J143" s="35">
        <v>247175067.10000002</v>
      </c>
      <c r="K143" s="192"/>
      <c r="L143" s="51">
        <f>F143+G143+H143+I143</f>
        <v>2072437854.6467571</v>
      </c>
    </row>
    <row r="144" spans="1:12" ht="15">
      <c r="A144" s="52">
        <v>2</v>
      </c>
      <c r="B144" s="53" t="s">
        <v>136</v>
      </c>
      <c r="C144" s="46" t="s">
        <v>22</v>
      </c>
      <c r="D144" s="46"/>
      <c r="E144" s="46"/>
      <c r="F144" s="35"/>
      <c r="G144" s="35"/>
      <c r="H144" s="35">
        <f>H145+H146+H147+H148</f>
        <v>700000000</v>
      </c>
      <c r="I144" s="35">
        <f>I145+I146+I147+I148</f>
        <v>467206930.865</v>
      </c>
      <c r="J144" s="35">
        <f>J145+J146+J147+J148</f>
        <v>467206930.865</v>
      </c>
      <c r="K144" s="35">
        <f>K145+K146+K147+K148</f>
        <v>467206930.865</v>
      </c>
      <c r="L144" s="51">
        <f>L145+L146+L147+L148</f>
        <v>1167206930.865</v>
      </c>
    </row>
    <row r="145" spans="1:12" ht="25.5">
      <c r="A145" s="52">
        <v>2.1</v>
      </c>
      <c r="B145" s="53" t="s">
        <v>126</v>
      </c>
      <c r="C145" s="46" t="s">
        <v>22</v>
      </c>
      <c r="D145" s="46"/>
      <c r="E145" s="46"/>
      <c r="F145" s="35"/>
      <c r="G145" s="35"/>
      <c r="H145" s="192">
        <v>212318337.5</v>
      </c>
      <c r="I145" s="192">
        <v>212318337.5</v>
      </c>
      <c r="J145" s="192">
        <v>212318337.5</v>
      </c>
      <c r="K145" s="192">
        <v>212318337.5</v>
      </c>
      <c r="L145" s="37">
        <f>F145+G145+H145+I145</f>
        <v>424636675</v>
      </c>
    </row>
    <row r="146" spans="1:12" ht="15">
      <c r="A146" s="52">
        <v>2.2</v>
      </c>
      <c r="B146" s="53" t="s">
        <v>125</v>
      </c>
      <c r="C146" s="46" t="s">
        <v>22</v>
      </c>
      <c r="D146" s="46"/>
      <c r="E146" s="46"/>
      <c r="F146" s="35"/>
      <c r="G146" s="35"/>
      <c r="H146" s="192">
        <v>254888593.36499998</v>
      </c>
      <c r="I146" s="192">
        <v>254888593.36499998</v>
      </c>
      <c r="J146" s="192">
        <v>254888593.36499998</v>
      </c>
      <c r="K146" s="192">
        <v>254888593.36499998</v>
      </c>
      <c r="L146" s="37">
        <f>F146+G146+H146+I146</f>
        <v>509777186.72999996</v>
      </c>
    </row>
    <row r="147" spans="1:12" ht="15">
      <c r="A147" s="52">
        <v>2.3</v>
      </c>
      <c r="B147" s="53" t="s">
        <v>128</v>
      </c>
      <c r="C147" s="46" t="s">
        <v>22</v>
      </c>
      <c r="D147" s="46"/>
      <c r="E147" s="46"/>
      <c r="F147" s="35"/>
      <c r="G147" s="35"/>
      <c r="H147" s="192">
        <v>36000000</v>
      </c>
      <c r="I147" s="192"/>
      <c r="J147" s="192"/>
      <c r="K147" s="192"/>
      <c r="L147" s="37">
        <f>F147+G147+H147+I147</f>
        <v>36000000</v>
      </c>
    </row>
    <row r="148" spans="1:12" ht="15">
      <c r="A148" s="52">
        <v>2.4</v>
      </c>
      <c r="B148" s="53" t="s">
        <v>127</v>
      </c>
      <c r="C148" s="46" t="s">
        <v>22</v>
      </c>
      <c r="D148" s="46"/>
      <c r="E148" s="46"/>
      <c r="F148" s="35"/>
      <c r="G148" s="35"/>
      <c r="H148" s="192">
        <v>196793069.13500002</v>
      </c>
      <c r="I148" s="192"/>
      <c r="J148" s="192"/>
      <c r="K148" s="192"/>
      <c r="L148" s="37">
        <f>F148+G148+H148+I148</f>
        <v>196793069.13500002</v>
      </c>
    </row>
    <row r="149" spans="1:12" ht="15">
      <c r="A149" s="70" t="s">
        <v>131</v>
      </c>
      <c r="B149" s="71" t="s">
        <v>108</v>
      </c>
      <c r="C149" s="13" t="s">
        <v>22</v>
      </c>
      <c r="D149" s="13"/>
      <c r="E149" s="13"/>
      <c r="F149" s="14"/>
      <c r="G149" s="14"/>
      <c r="H149" s="14">
        <v>10000000</v>
      </c>
      <c r="I149" s="14"/>
      <c r="J149" s="14"/>
      <c r="K149" s="14"/>
      <c r="L149" s="15"/>
    </row>
    <row r="150" spans="1:12" ht="15">
      <c r="A150" s="70" t="s">
        <v>132</v>
      </c>
      <c r="B150" s="71" t="s">
        <v>109</v>
      </c>
      <c r="C150" s="13" t="s">
        <v>22</v>
      </c>
      <c r="D150" s="13"/>
      <c r="E150" s="13"/>
      <c r="F150" s="14"/>
      <c r="G150" s="14"/>
      <c r="H150" s="14">
        <v>80000000</v>
      </c>
      <c r="I150" s="14"/>
      <c r="J150" s="14"/>
      <c r="K150" s="14"/>
      <c r="L150" s="15"/>
    </row>
    <row r="151" spans="1:12" ht="15">
      <c r="A151" s="70" t="s">
        <v>133</v>
      </c>
      <c r="B151" s="71" t="s">
        <v>130</v>
      </c>
      <c r="C151" s="13" t="s">
        <v>22</v>
      </c>
      <c r="D151" s="13"/>
      <c r="E151" s="13"/>
      <c r="F151" s="14"/>
      <c r="G151" s="14"/>
      <c r="H151" s="14">
        <v>10000000</v>
      </c>
      <c r="I151" s="14"/>
      <c r="J151" s="14"/>
      <c r="K151" s="14"/>
      <c r="L151" s="15"/>
    </row>
    <row r="152" spans="1:12" ht="38.25">
      <c r="A152" s="70" t="s">
        <v>134</v>
      </c>
      <c r="B152" s="71" t="s">
        <v>120</v>
      </c>
      <c r="C152" s="13" t="s">
        <v>22</v>
      </c>
      <c r="D152" s="13"/>
      <c r="E152" s="13"/>
      <c r="F152" s="14"/>
      <c r="G152" s="14"/>
      <c r="H152" s="14">
        <v>10000000</v>
      </c>
      <c r="I152" s="14"/>
      <c r="J152" s="14"/>
      <c r="K152" s="14"/>
      <c r="L152" s="15"/>
    </row>
    <row r="153" spans="1:12" ht="15">
      <c r="A153" s="70" t="s">
        <v>135</v>
      </c>
      <c r="B153" s="71" t="s">
        <v>110</v>
      </c>
      <c r="C153" s="13" t="s">
        <v>22</v>
      </c>
      <c r="D153" s="13"/>
      <c r="E153" s="13"/>
      <c r="F153" s="14"/>
      <c r="G153" s="14"/>
      <c r="H153" s="14">
        <v>20000000</v>
      </c>
      <c r="I153" s="14"/>
      <c r="J153" s="14"/>
      <c r="K153" s="14"/>
      <c r="L153" s="15"/>
    </row>
    <row r="154" spans="1:12" ht="15.75" thickBot="1">
      <c r="A154" s="61"/>
      <c r="B154" s="62" t="s">
        <v>60</v>
      </c>
      <c r="C154" s="63"/>
      <c r="D154" s="63"/>
      <c r="E154" s="63"/>
      <c r="F154" s="63"/>
      <c r="G154" s="64"/>
      <c r="H154" s="64">
        <f>H153+H152+H151+H150+H149+H142+H139+H135+H131+H110+H104+H36+H28+H26+H14+H3</f>
        <v>8757419273.928104</v>
      </c>
      <c r="I154" s="64">
        <f>I153+I152+I151+I150+I149+I142+I139+I135+I131+I110+I104+I36+I28+I14+I3</f>
        <v>7718648616.463466</v>
      </c>
      <c r="J154" s="64">
        <f>J153+J152+J151+J150+J149+J142+J139+J135+J131+J110+J104+J36+J28+J14+J3</f>
        <v>8433130828.113661</v>
      </c>
      <c r="K154" s="64">
        <f>K153+K152+K151+K150+K149+K142+K139+K135+K131+K110+K104+K36+K28+K14+K3</f>
        <v>7471380871.690422</v>
      </c>
      <c r="L154" s="59">
        <f>L153+L152+L151+L150+L149+L142+L139+L135+L131+L110+L104+L36+L28+L14+L3</f>
        <v>4706967672.22013</v>
      </c>
    </row>
    <row r="155" ht="15.75" thickTop="1"/>
    <row r="156" ht="15"/>
    <row r="157" ht="15"/>
    <row r="158" ht="15"/>
    <row r="159" ht="15.75" thickBot="1"/>
    <row r="160" spans="1:12" ht="15.75" thickTop="1">
      <c r="A160" s="445" t="s">
        <v>365</v>
      </c>
      <c r="B160" s="446"/>
      <c r="C160" s="447"/>
      <c r="D160" s="446"/>
      <c r="E160" s="1"/>
      <c r="F160" s="2"/>
      <c r="G160" s="2"/>
      <c r="H160" s="3"/>
      <c r="I160" s="3"/>
      <c r="J160" s="3"/>
      <c r="K160" s="3"/>
      <c r="L160" s="4"/>
    </row>
    <row r="161" spans="1:12" ht="51">
      <c r="A161" s="5" t="s">
        <v>0</v>
      </c>
      <c r="B161" s="6" t="s">
        <v>1</v>
      </c>
      <c r="C161" s="209" t="s">
        <v>2</v>
      </c>
      <c r="D161" s="8" t="s">
        <v>3</v>
      </c>
      <c r="E161" s="8" t="s">
        <v>4</v>
      </c>
      <c r="F161" s="8" t="s">
        <v>276</v>
      </c>
      <c r="G161" s="8" t="s">
        <v>257</v>
      </c>
      <c r="H161" s="9" t="s">
        <v>258</v>
      </c>
      <c r="I161" s="9" t="s">
        <v>5</v>
      </c>
      <c r="J161" s="9" t="s">
        <v>71</v>
      </c>
      <c r="K161" s="9" t="s">
        <v>72</v>
      </c>
      <c r="L161" s="10" t="s">
        <v>60</v>
      </c>
    </row>
    <row r="162" spans="1:13" ht="15">
      <c r="A162" s="30" t="s">
        <v>6</v>
      </c>
      <c r="B162" s="31" t="s">
        <v>59</v>
      </c>
      <c r="C162" s="13" t="s">
        <v>22</v>
      </c>
      <c r="D162" s="13"/>
      <c r="E162" s="13"/>
      <c r="F162" s="14">
        <f>F163+F204</f>
        <v>80574500</v>
      </c>
      <c r="G162" s="14">
        <f aca="true" t="shared" si="0" ref="G162:L162">G163+G204</f>
        <v>747856573.276221</v>
      </c>
      <c r="H162" s="14">
        <f t="shared" si="0"/>
        <v>1347314548.9345362</v>
      </c>
      <c r="I162" s="14">
        <f t="shared" si="0"/>
        <v>1063899163.301</v>
      </c>
      <c r="J162" s="14">
        <f t="shared" si="0"/>
        <v>714381997.965</v>
      </c>
      <c r="K162" s="14">
        <f t="shared" si="0"/>
        <v>467206930.865</v>
      </c>
      <c r="L162" s="14">
        <f t="shared" si="0"/>
        <v>3486819852.6117573</v>
      </c>
      <c r="M162" s="221"/>
    </row>
    <row r="163" spans="1:13" ht="15">
      <c r="A163" s="167">
        <v>1</v>
      </c>
      <c r="B163" s="168" t="s">
        <v>73</v>
      </c>
      <c r="C163" s="169"/>
      <c r="D163" s="169"/>
      <c r="E163" s="169"/>
      <c r="F163" s="170">
        <v>80574500</v>
      </c>
      <c r="G163" s="170">
        <v>747856573.276221</v>
      </c>
      <c r="H163" s="170">
        <v>647314548.9345362</v>
      </c>
      <c r="I163" s="170">
        <v>596692232.436</v>
      </c>
      <c r="J163" s="170">
        <v>247175067.10000002</v>
      </c>
      <c r="K163" s="170"/>
      <c r="L163" s="171">
        <f>F163+G163+H163+I163+J163</f>
        <v>2319612921.746757</v>
      </c>
      <c r="M163" s="222"/>
    </row>
    <row r="164" spans="1:13" ht="15">
      <c r="A164" s="101">
        <v>1</v>
      </c>
      <c r="B164" s="102" t="s">
        <v>217</v>
      </c>
      <c r="C164" s="46"/>
      <c r="D164" s="46"/>
      <c r="E164" s="46"/>
      <c r="F164" s="103"/>
      <c r="G164" s="104">
        <v>25041939.75411221</v>
      </c>
      <c r="H164" s="193"/>
      <c r="I164" s="105"/>
      <c r="J164" s="105"/>
      <c r="K164" s="105"/>
      <c r="L164" s="106">
        <f>J164+I164+H164+G164+F164+E164</f>
        <v>25041939.75411221</v>
      </c>
      <c r="M164" s="223"/>
    </row>
    <row r="165" spans="1:13" ht="15">
      <c r="A165" s="101">
        <v>2</v>
      </c>
      <c r="B165" s="102" t="s">
        <v>218</v>
      </c>
      <c r="C165" s="46"/>
      <c r="D165" s="46"/>
      <c r="E165" s="46"/>
      <c r="F165" s="103"/>
      <c r="G165" s="104">
        <v>16025130.722108882</v>
      </c>
      <c r="H165" s="193"/>
      <c r="I165" s="105"/>
      <c r="J165" s="105"/>
      <c r="K165" s="105"/>
      <c r="L165" s="106">
        <f aca="true" t="shared" si="1" ref="L165:L203">J165+I165+H165+G165+F165+E165</f>
        <v>16025130.722108882</v>
      </c>
      <c r="M165" s="223"/>
    </row>
    <row r="166" spans="1:13" ht="15">
      <c r="A166" s="101">
        <v>3</v>
      </c>
      <c r="B166" s="102" t="s">
        <v>219</v>
      </c>
      <c r="C166" s="46"/>
      <c r="D166" s="46"/>
      <c r="E166" s="46"/>
      <c r="F166" s="103"/>
      <c r="G166" s="104"/>
      <c r="H166" s="191">
        <v>64176204</v>
      </c>
      <c r="I166" s="105"/>
      <c r="J166" s="105"/>
      <c r="K166" s="105"/>
      <c r="L166" s="106">
        <f t="shared" si="1"/>
        <v>64176204</v>
      </c>
      <c r="M166" s="223"/>
    </row>
    <row r="167" spans="1:13" ht="15">
      <c r="A167" s="101">
        <v>4</v>
      </c>
      <c r="B167" s="102" t="s">
        <v>220</v>
      </c>
      <c r="C167" s="46"/>
      <c r="D167" s="46"/>
      <c r="E167" s="46"/>
      <c r="F167" s="103"/>
      <c r="G167" s="104"/>
      <c r="H167" s="191">
        <v>66597758.7336915</v>
      </c>
      <c r="I167" s="105"/>
      <c r="J167" s="105"/>
      <c r="K167" s="105"/>
      <c r="L167" s="106">
        <f t="shared" si="1"/>
        <v>66597758.7336915</v>
      </c>
      <c r="M167" s="223"/>
    </row>
    <row r="168" spans="1:13" ht="15">
      <c r="A168" s="101">
        <v>5</v>
      </c>
      <c r="B168" s="102" t="s">
        <v>221</v>
      </c>
      <c r="C168" s="46"/>
      <c r="D168" s="46"/>
      <c r="E168" s="46"/>
      <c r="F168" s="103"/>
      <c r="G168" s="104"/>
      <c r="H168" s="191">
        <v>27264160.884938255</v>
      </c>
      <c r="I168" s="105"/>
      <c r="J168" s="105"/>
      <c r="K168" s="105"/>
      <c r="L168" s="106">
        <f t="shared" si="1"/>
        <v>27264160.884938255</v>
      </c>
      <c r="M168" s="223"/>
    </row>
    <row r="169" spans="1:13" ht="15">
      <c r="A169" s="101">
        <v>6</v>
      </c>
      <c r="B169" s="102" t="s">
        <v>222</v>
      </c>
      <c r="C169" s="46"/>
      <c r="D169" s="46"/>
      <c r="E169" s="46"/>
      <c r="F169" s="103"/>
      <c r="G169" s="104"/>
      <c r="H169" s="191">
        <v>25255309.9165815</v>
      </c>
      <c r="I169" s="105"/>
      <c r="J169" s="105"/>
      <c r="K169" s="105"/>
      <c r="L169" s="106">
        <f t="shared" si="1"/>
        <v>25255309.9165815</v>
      </c>
      <c r="M169" s="223"/>
    </row>
    <row r="170" spans="1:13" ht="15">
      <c r="A170" s="101">
        <v>7</v>
      </c>
      <c r="B170" s="102" t="s">
        <v>223</v>
      </c>
      <c r="C170" s="46"/>
      <c r="D170" s="46"/>
      <c r="E170" s="46"/>
      <c r="F170" s="103"/>
      <c r="G170" s="104"/>
      <c r="H170" s="191">
        <v>438669.59666250006</v>
      </c>
      <c r="I170" s="105"/>
      <c r="J170" s="105"/>
      <c r="K170" s="105"/>
      <c r="L170" s="106">
        <f t="shared" si="1"/>
        <v>438669.59666250006</v>
      </c>
      <c r="M170" s="223"/>
    </row>
    <row r="171" spans="1:13" ht="15">
      <c r="A171" s="101">
        <v>8</v>
      </c>
      <c r="B171" s="102" t="s">
        <v>224</v>
      </c>
      <c r="C171" s="46"/>
      <c r="D171" s="46"/>
      <c r="E171" s="46"/>
      <c r="F171" s="103"/>
      <c r="G171" s="104"/>
      <c r="H171" s="191">
        <v>110393.85866250002</v>
      </c>
      <c r="I171" s="105"/>
      <c r="J171" s="105"/>
      <c r="K171" s="105"/>
      <c r="L171" s="106">
        <f t="shared" si="1"/>
        <v>110393.85866250002</v>
      </c>
      <c r="M171" s="223"/>
    </row>
    <row r="172" spans="1:13" ht="15">
      <c r="A172" s="101">
        <v>9</v>
      </c>
      <c r="B172" s="102" t="s">
        <v>225</v>
      </c>
      <c r="C172" s="46"/>
      <c r="D172" s="46"/>
      <c r="E172" s="46"/>
      <c r="F172" s="103"/>
      <c r="G172" s="440">
        <v>85603065</v>
      </c>
      <c r="H172" s="444"/>
      <c r="I172" s="105"/>
      <c r="J172" s="105"/>
      <c r="K172" s="105"/>
      <c r="L172" s="442">
        <f t="shared" si="1"/>
        <v>85603065</v>
      </c>
      <c r="M172" s="223"/>
    </row>
    <row r="173" spans="1:13" ht="15">
      <c r="A173" s="101">
        <v>10</v>
      </c>
      <c r="B173" s="102" t="s">
        <v>226</v>
      </c>
      <c r="C173" s="46"/>
      <c r="D173" s="46"/>
      <c r="E173" s="46"/>
      <c r="F173" s="103"/>
      <c r="G173" s="440"/>
      <c r="H173" s="444"/>
      <c r="I173" s="105"/>
      <c r="J173" s="105"/>
      <c r="K173" s="105"/>
      <c r="L173" s="442"/>
      <c r="M173" s="223"/>
    </row>
    <row r="174" spans="1:13" ht="15">
      <c r="A174" s="101">
        <v>11</v>
      </c>
      <c r="B174" s="102" t="s">
        <v>227</v>
      </c>
      <c r="C174" s="46"/>
      <c r="D174" s="46"/>
      <c r="E174" s="46"/>
      <c r="F174" s="103"/>
      <c r="G174" s="440"/>
      <c r="H174" s="444"/>
      <c r="I174" s="105"/>
      <c r="J174" s="105"/>
      <c r="K174" s="105"/>
      <c r="L174" s="442"/>
      <c r="M174" s="223"/>
    </row>
    <row r="175" spans="1:13" ht="15">
      <c r="A175" s="101">
        <v>12</v>
      </c>
      <c r="B175" s="102" t="s">
        <v>228</v>
      </c>
      <c r="C175" s="46"/>
      <c r="D175" s="46"/>
      <c r="E175" s="46"/>
      <c r="F175" s="103"/>
      <c r="G175" s="440">
        <v>78934471</v>
      </c>
      <c r="H175" s="444"/>
      <c r="I175" s="105"/>
      <c r="J175" s="105"/>
      <c r="K175" s="105"/>
      <c r="L175" s="442">
        <f t="shared" si="1"/>
        <v>78934471</v>
      </c>
      <c r="M175" s="223"/>
    </row>
    <row r="176" spans="1:13" ht="15">
      <c r="A176" s="101">
        <v>13</v>
      </c>
      <c r="B176" s="102" t="s">
        <v>229</v>
      </c>
      <c r="C176" s="46"/>
      <c r="D176" s="46"/>
      <c r="E176" s="46"/>
      <c r="F176" s="103"/>
      <c r="G176" s="440"/>
      <c r="H176" s="444"/>
      <c r="I176" s="105"/>
      <c r="J176" s="105"/>
      <c r="K176" s="105"/>
      <c r="L176" s="442"/>
      <c r="M176" s="223"/>
    </row>
    <row r="177" spans="1:13" ht="15">
      <c r="A177" s="101">
        <v>14</v>
      </c>
      <c r="B177" s="102" t="s">
        <v>230</v>
      </c>
      <c r="C177" s="46"/>
      <c r="D177" s="46"/>
      <c r="E177" s="46"/>
      <c r="F177" s="103"/>
      <c r="G177" s="440"/>
      <c r="H177" s="444"/>
      <c r="I177" s="105"/>
      <c r="J177" s="105"/>
      <c r="K177" s="105"/>
      <c r="L177" s="442"/>
      <c r="M177" s="223"/>
    </row>
    <row r="178" spans="1:13" ht="15">
      <c r="A178" s="101">
        <v>15</v>
      </c>
      <c r="B178" s="102" t="s">
        <v>231</v>
      </c>
      <c r="C178" s="46"/>
      <c r="D178" s="46"/>
      <c r="E178" s="46"/>
      <c r="F178" s="103"/>
      <c r="G178" s="104"/>
      <c r="H178" s="192"/>
      <c r="I178" s="105">
        <v>133094266.89999999</v>
      </c>
      <c r="J178" s="105"/>
      <c r="K178" s="105"/>
      <c r="L178" s="106">
        <f t="shared" si="1"/>
        <v>133094266.89999999</v>
      </c>
      <c r="M178" s="223"/>
    </row>
    <row r="179" spans="1:13" ht="15">
      <c r="A179" s="101">
        <v>16</v>
      </c>
      <c r="B179" s="102" t="s">
        <v>232</v>
      </c>
      <c r="C179" s="46"/>
      <c r="D179" s="46"/>
      <c r="E179" s="46"/>
      <c r="F179" s="103"/>
      <c r="G179" s="104">
        <v>107264908.80000001</v>
      </c>
      <c r="H179" s="192"/>
      <c r="I179" s="105"/>
      <c r="J179" s="105"/>
      <c r="K179" s="105"/>
      <c r="L179" s="106">
        <f t="shared" si="1"/>
        <v>107264908.80000001</v>
      </c>
      <c r="M179" s="223"/>
    </row>
    <row r="180" spans="1:13" ht="15">
      <c r="A180" s="101">
        <v>17</v>
      </c>
      <c r="B180" s="102" t="s">
        <v>233</v>
      </c>
      <c r="C180" s="46"/>
      <c r="D180" s="46"/>
      <c r="E180" s="46"/>
      <c r="F180" s="103"/>
      <c r="G180" s="104">
        <v>65400000</v>
      </c>
      <c r="H180" s="192"/>
      <c r="I180" s="105"/>
      <c r="J180" s="105"/>
      <c r="K180" s="105"/>
      <c r="L180" s="106">
        <f t="shared" si="1"/>
        <v>65400000</v>
      </c>
      <c r="M180" s="223"/>
    </row>
    <row r="181" spans="1:13" ht="15">
      <c r="A181" s="101">
        <v>18</v>
      </c>
      <c r="B181" s="102" t="s">
        <v>234</v>
      </c>
      <c r="C181" s="46"/>
      <c r="D181" s="46"/>
      <c r="E181" s="46"/>
      <c r="F181" s="103"/>
      <c r="G181" s="104">
        <v>51200000</v>
      </c>
      <c r="H181" s="192"/>
      <c r="I181" s="105"/>
      <c r="J181" s="105"/>
      <c r="K181" s="105"/>
      <c r="L181" s="106">
        <f t="shared" si="1"/>
        <v>51200000</v>
      </c>
      <c r="M181" s="223"/>
    </row>
    <row r="182" spans="1:13" ht="15">
      <c r="A182" s="101">
        <v>19</v>
      </c>
      <c r="B182" s="102" t="s">
        <v>235</v>
      </c>
      <c r="C182" s="46"/>
      <c r="D182" s="46"/>
      <c r="E182" s="46"/>
      <c r="F182" s="103"/>
      <c r="G182" s="104">
        <v>56000000</v>
      </c>
      <c r="H182" s="192"/>
      <c r="I182" s="105"/>
      <c r="J182" s="105"/>
      <c r="K182" s="105"/>
      <c r="L182" s="106">
        <f t="shared" si="1"/>
        <v>56000000</v>
      </c>
      <c r="M182" s="223"/>
    </row>
    <row r="183" spans="1:13" ht="15">
      <c r="A183" s="101">
        <v>20</v>
      </c>
      <c r="B183" s="102" t="s">
        <v>236</v>
      </c>
      <c r="C183" s="46"/>
      <c r="D183" s="46"/>
      <c r="E183" s="46"/>
      <c r="F183" s="103"/>
      <c r="G183" s="103"/>
      <c r="H183" s="440">
        <v>135199211</v>
      </c>
      <c r="I183" s="105"/>
      <c r="J183" s="105"/>
      <c r="K183" s="105"/>
      <c r="L183" s="442">
        <f t="shared" si="1"/>
        <v>135199211</v>
      </c>
      <c r="M183" s="223"/>
    </row>
    <row r="184" spans="1:13" ht="15">
      <c r="A184" s="101">
        <v>21</v>
      </c>
      <c r="B184" s="102" t="s">
        <v>237</v>
      </c>
      <c r="C184" s="46"/>
      <c r="D184" s="46"/>
      <c r="E184" s="46"/>
      <c r="F184" s="103"/>
      <c r="G184" s="103"/>
      <c r="H184" s="440"/>
      <c r="I184" s="105"/>
      <c r="J184" s="105"/>
      <c r="K184" s="105"/>
      <c r="L184" s="442"/>
      <c r="M184" s="223"/>
    </row>
    <row r="185" spans="1:13" ht="15">
      <c r="A185" s="101">
        <v>22</v>
      </c>
      <c r="B185" s="102" t="s">
        <v>238</v>
      </c>
      <c r="C185" s="46"/>
      <c r="D185" s="46"/>
      <c r="E185" s="46"/>
      <c r="F185" s="103"/>
      <c r="G185" s="103"/>
      <c r="H185" s="440"/>
      <c r="I185" s="105"/>
      <c r="J185" s="105"/>
      <c r="K185" s="105"/>
      <c r="L185" s="442"/>
      <c r="M185" s="223"/>
    </row>
    <row r="186" spans="1:13" ht="15">
      <c r="A186" s="101">
        <v>23</v>
      </c>
      <c r="B186" s="102" t="s">
        <v>239</v>
      </c>
      <c r="C186" s="46"/>
      <c r="D186" s="46"/>
      <c r="E186" s="46"/>
      <c r="F186" s="103"/>
      <c r="G186" s="104">
        <v>62387058</v>
      </c>
      <c r="H186" s="192"/>
      <c r="I186" s="105"/>
      <c r="J186" s="105"/>
      <c r="K186" s="105"/>
      <c r="L186" s="106">
        <f t="shared" si="1"/>
        <v>62387058</v>
      </c>
      <c r="M186" s="223"/>
    </row>
    <row r="187" spans="1:13" ht="15">
      <c r="A187" s="101">
        <v>24</v>
      </c>
      <c r="B187" s="102" t="s">
        <v>240</v>
      </c>
      <c r="C187" s="46"/>
      <c r="D187" s="46"/>
      <c r="E187" s="46"/>
      <c r="F187" s="103"/>
      <c r="G187" s="103"/>
      <c r="H187" s="440">
        <v>144108253.94399998</v>
      </c>
      <c r="I187" s="105"/>
      <c r="J187" s="105"/>
      <c r="K187" s="105"/>
      <c r="L187" s="442">
        <f t="shared" si="1"/>
        <v>144108253.94399998</v>
      </c>
      <c r="M187" s="223"/>
    </row>
    <row r="188" spans="1:13" ht="15">
      <c r="A188" s="101">
        <v>25</v>
      </c>
      <c r="B188" s="102" t="s">
        <v>241</v>
      </c>
      <c r="C188" s="46"/>
      <c r="D188" s="46"/>
      <c r="E188" s="46"/>
      <c r="F188" s="103"/>
      <c r="G188" s="103"/>
      <c r="H188" s="440"/>
      <c r="I188" s="105"/>
      <c r="J188" s="105"/>
      <c r="K188" s="105"/>
      <c r="L188" s="442"/>
      <c r="M188" s="223"/>
    </row>
    <row r="189" spans="1:13" ht="15">
      <c r="A189" s="101">
        <v>26</v>
      </c>
      <c r="B189" s="102" t="s">
        <v>242</v>
      </c>
      <c r="C189" s="46"/>
      <c r="D189" s="46"/>
      <c r="E189" s="46"/>
      <c r="F189" s="103"/>
      <c r="G189" s="103"/>
      <c r="H189" s="440"/>
      <c r="I189" s="105"/>
      <c r="J189" s="105"/>
      <c r="K189" s="105"/>
      <c r="L189" s="442"/>
      <c r="M189" s="223"/>
    </row>
    <row r="190" spans="1:13" ht="15">
      <c r="A190" s="101">
        <v>27</v>
      </c>
      <c r="B190" s="102" t="s">
        <v>243</v>
      </c>
      <c r="C190" s="46"/>
      <c r="D190" s="46"/>
      <c r="E190" s="46"/>
      <c r="F190" s="103"/>
      <c r="G190" s="103"/>
      <c r="H190" s="440"/>
      <c r="I190" s="105"/>
      <c r="J190" s="105"/>
      <c r="K190" s="105"/>
      <c r="L190" s="442"/>
      <c r="M190" s="223"/>
    </row>
    <row r="191" spans="1:13" ht="15">
      <c r="A191" s="101">
        <v>28</v>
      </c>
      <c r="B191" s="102" t="s">
        <v>244</v>
      </c>
      <c r="C191" s="46"/>
      <c r="D191" s="46"/>
      <c r="E191" s="46"/>
      <c r="F191" s="103"/>
      <c r="G191" s="103"/>
      <c r="H191" s="191"/>
      <c r="I191" s="443">
        <v>127345373</v>
      </c>
      <c r="J191" s="105"/>
      <c r="K191" s="105"/>
      <c r="L191" s="442">
        <f t="shared" si="1"/>
        <v>127345373</v>
      </c>
      <c r="M191" s="223"/>
    </row>
    <row r="192" spans="1:13" ht="15">
      <c r="A192" s="101">
        <v>29</v>
      </c>
      <c r="B192" s="102" t="s">
        <v>245</v>
      </c>
      <c r="C192" s="46"/>
      <c r="D192" s="46"/>
      <c r="E192" s="46"/>
      <c r="F192" s="103"/>
      <c r="G192" s="103"/>
      <c r="H192" s="191"/>
      <c r="I192" s="443"/>
      <c r="J192" s="105"/>
      <c r="K192" s="105"/>
      <c r="L192" s="442"/>
      <c r="M192" s="223"/>
    </row>
    <row r="193" spans="1:13" ht="15">
      <c r="A193" s="101">
        <v>30</v>
      </c>
      <c r="B193" s="102" t="s">
        <v>246</v>
      </c>
      <c r="C193" s="46"/>
      <c r="D193" s="46"/>
      <c r="E193" s="46"/>
      <c r="F193" s="103"/>
      <c r="G193" s="103"/>
      <c r="H193" s="191"/>
      <c r="I193" s="443"/>
      <c r="J193" s="105"/>
      <c r="K193" s="105"/>
      <c r="L193" s="442"/>
      <c r="M193" s="223"/>
    </row>
    <row r="194" spans="1:13" ht="15">
      <c r="A194" s="101">
        <v>31</v>
      </c>
      <c r="B194" s="102" t="s">
        <v>247</v>
      </c>
      <c r="C194" s="46"/>
      <c r="D194" s="46"/>
      <c r="E194" s="46"/>
      <c r="F194" s="103"/>
      <c r="G194" s="439">
        <v>200000000</v>
      </c>
      <c r="H194" s="440">
        <v>184164587</v>
      </c>
      <c r="I194" s="441"/>
      <c r="J194" s="105"/>
      <c r="K194" s="105"/>
      <c r="L194" s="442">
        <f t="shared" si="1"/>
        <v>384164587</v>
      </c>
      <c r="M194" s="223"/>
    </row>
    <row r="195" spans="1:13" ht="15">
      <c r="A195" s="101">
        <v>32</v>
      </c>
      <c r="B195" s="102" t="s">
        <v>248</v>
      </c>
      <c r="C195" s="46"/>
      <c r="D195" s="46"/>
      <c r="E195" s="46"/>
      <c r="F195" s="103"/>
      <c r="G195" s="439"/>
      <c r="H195" s="440"/>
      <c r="I195" s="441"/>
      <c r="J195" s="105"/>
      <c r="K195" s="105"/>
      <c r="L195" s="442"/>
      <c r="M195" s="223"/>
    </row>
    <row r="196" spans="1:13" ht="15">
      <c r="A196" s="101">
        <v>33</v>
      </c>
      <c r="B196" s="102" t="s">
        <v>249</v>
      </c>
      <c r="C196" s="46"/>
      <c r="D196" s="46"/>
      <c r="E196" s="46"/>
      <c r="F196" s="103"/>
      <c r="G196" s="439"/>
      <c r="H196" s="440"/>
      <c r="I196" s="441"/>
      <c r="J196" s="105"/>
      <c r="K196" s="105"/>
      <c r="L196" s="442"/>
      <c r="M196" s="223"/>
    </row>
    <row r="197" spans="1:13" ht="15">
      <c r="A197" s="101">
        <v>34</v>
      </c>
      <c r="B197" s="102" t="s">
        <v>250</v>
      </c>
      <c r="C197" s="46"/>
      <c r="D197" s="46"/>
      <c r="E197" s="46"/>
      <c r="F197" s="103"/>
      <c r="G197" s="439"/>
      <c r="H197" s="440"/>
      <c r="I197" s="441"/>
      <c r="J197" s="105"/>
      <c r="K197" s="105"/>
      <c r="L197" s="442"/>
      <c r="M197" s="223"/>
    </row>
    <row r="198" spans="1:13" ht="15">
      <c r="A198" s="101">
        <v>35</v>
      </c>
      <c r="B198" s="102" t="s">
        <v>251</v>
      </c>
      <c r="C198" s="46"/>
      <c r="D198" s="46"/>
      <c r="E198" s="46"/>
      <c r="F198" s="103"/>
      <c r="G198" s="103"/>
      <c r="H198" s="193"/>
      <c r="I198" s="443">
        <v>336252592.536</v>
      </c>
      <c r="J198" s="105"/>
      <c r="K198" s="105"/>
      <c r="L198" s="442">
        <f t="shared" si="1"/>
        <v>336252592.536</v>
      </c>
      <c r="M198" s="223"/>
    </row>
    <row r="199" spans="1:13" ht="15">
      <c r="A199" s="101">
        <v>36</v>
      </c>
      <c r="B199" s="102" t="s">
        <v>252</v>
      </c>
      <c r="C199" s="46"/>
      <c r="D199" s="46"/>
      <c r="E199" s="46"/>
      <c r="F199" s="103"/>
      <c r="G199" s="103"/>
      <c r="H199" s="193"/>
      <c r="I199" s="443"/>
      <c r="J199" s="105"/>
      <c r="K199" s="105"/>
      <c r="L199" s="442"/>
      <c r="M199" s="223"/>
    </row>
    <row r="200" spans="1:13" ht="15">
      <c r="A200" s="101">
        <v>37</v>
      </c>
      <c r="B200" s="102" t="s">
        <v>253</v>
      </c>
      <c r="C200" s="46"/>
      <c r="D200" s="46"/>
      <c r="E200" s="46"/>
      <c r="F200" s="103"/>
      <c r="G200" s="103"/>
      <c r="H200" s="193"/>
      <c r="I200" s="443"/>
      <c r="J200" s="105"/>
      <c r="K200" s="105"/>
      <c r="L200" s="442"/>
      <c r="M200" s="223"/>
    </row>
    <row r="201" spans="1:13" ht="15">
      <c r="A201" s="101">
        <v>38</v>
      </c>
      <c r="B201" s="102" t="s">
        <v>254</v>
      </c>
      <c r="C201" s="46"/>
      <c r="D201" s="46"/>
      <c r="E201" s="46"/>
      <c r="F201" s="103"/>
      <c r="G201" s="103"/>
      <c r="H201" s="193"/>
      <c r="I201" s="443"/>
      <c r="J201" s="105"/>
      <c r="K201" s="105"/>
      <c r="L201" s="442"/>
      <c r="M201" s="223"/>
    </row>
    <row r="202" spans="1:13" ht="15">
      <c r="A202" s="101">
        <v>39</v>
      </c>
      <c r="B202" s="102" t="s">
        <v>255</v>
      </c>
      <c r="C202" s="46"/>
      <c r="D202" s="46"/>
      <c r="E202" s="46"/>
      <c r="F202" s="103"/>
      <c r="G202" s="103"/>
      <c r="H202" s="193"/>
      <c r="I202" s="443"/>
      <c r="J202" s="105"/>
      <c r="K202" s="105"/>
      <c r="L202" s="442"/>
      <c r="M202" s="223"/>
    </row>
    <row r="203" spans="1:13" ht="15.75" thickBot="1">
      <c r="A203" s="110">
        <v>40</v>
      </c>
      <c r="B203" s="111" t="s">
        <v>256</v>
      </c>
      <c r="C203" s="112"/>
      <c r="D203" s="112"/>
      <c r="E203" s="112"/>
      <c r="F203" s="113"/>
      <c r="G203" s="113"/>
      <c r="H203" s="113"/>
      <c r="I203" s="114"/>
      <c r="J203" s="114">
        <v>247175067.10000002</v>
      </c>
      <c r="K203" s="114"/>
      <c r="L203" s="116">
        <f t="shared" si="1"/>
        <v>247175067.10000002</v>
      </c>
      <c r="M203" s="223"/>
    </row>
    <row r="204" spans="1:13" ht="15.75" thickTop="1">
      <c r="A204" s="172">
        <v>2</v>
      </c>
      <c r="B204" s="173" t="s">
        <v>136</v>
      </c>
      <c r="C204" s="174" t="s">
        <v>22</v>
      </c>
      <c r="D204" s="175"/>
      <c r="E204" s="175"/>
      <c r="F204" s="176"/>
      <c r="G204" s="176"/>
      <c r="H204" s="176">
        <f>H205+H206+H207+H208</f>
        <v>700000000</v>
      </c>
      <c r="I204" s="176">
        <f>I205+I206+I207+I208</f>
        <v>467206930.865</v>
      </c>
      <c r="J204" s="176">
        <f>J205+J206+J207+J208</f>
        <v>467206930.865</v>
      </c>
      <c r="K204" s="176">
        <f>K205+K206+K207+K208</f>
        <v>467206930.865</v>
      </c>
      <c r="L204" s="177">
        <f>L205+L206+L207+L208</f>
        <v>1167206930.865</v>
      </c>
      <c r="M204" s="223"/>
    </row>
    <row r="205" spans="1:13" ht="26.25" customHeight="1">
      <c r="A205" s="52">
        <v>2.1</v>
      </c>
      <c r="B205" s="53" t="s">
        <v>126</v>
      </c>
      <c r="C205" s="46" t="s">
        <v>22</v>
      </c>
      <c r="D205" s="46"/>
      <c r="E205" s="46"/>
      <c r="F205" s="35"/>
      <c r="G205" s="35"/>
      <c r="H205" s="192">
        <v>212318337.5</v>
      </c>
      <c r="I205" s="72">
        <v>212318337.5</v>
      </c>
      <c r="J205" s="72">
        <v>212318337.5</v>
      </c>
      <c r="K205" s="72">
        <v>212318337.5</v>
      </c>
      <c r="L205" s="37">
        <f>F205+G205+H205+I205</f>
        <v>424636675</v>
      </c>
      <c r="M205" s="223"/>
    </row>
    <row r="206" spans="1:13" ht="15">
      <c r="A206" s="52">
        <v>2.2</v>
      </c>
      <c r="B206" s="53" t="s">
        <v>125</v>
      </c>
      <c r="C206" s="46" t="s">
        <v>22</v>
      </c>
      <c r="D206" s="46"/>
      <c r="E206" s="46"/>
      <c r="F206" s="35"/>
      <c r="G206" s="35"/>
      <c r="H206" s="192">
        <v>254888593.36499998</v>
      </c>
      <c r="I206" s="72">
        <v>254888593.36499998</v>
      </c>
      <c r="J206" s="72">
        <v>254888593.36499998</v>
      </c>
      <c r="K206" s="72">
        <v>254888593.36499998</v>
      </c>
      <c r="L206" s="37">
        <f>F206+G206+H206+I206</f>
        <v>509777186.72999996</v>
      </c>
      <c r="M206" s="223"/>
    </row>
    <row r="207" spans="1:13" ht="15">
      <c r="A207" s="52">
        <v>2.3</v>
      </c>
      <c r="B207" s="53" t="s">
        <v>128</v>
      </c>
      <c r="C207" s="46" t="s">
        <v>22</v>
      </c>
      <c r="D207" s="46"/>
      <c r="E207" s="46"/>
      <c r="F207" s="35"/>
      <c r="G207" s="35"/>
      <c r="H207" s="192">
        <v>36000000</v>
      </c>
      <c r="I207" s="72"/>
      <c r="J207" s="72"/>
      <c r="K207" s="72"/>
      <c r="L207" s="37">
        <f>F207+G207+H207+I207</f>
        <v>36000000</v>
      </c>
      <c r="M207" s="223"/>
    </row>
    <row r="208" spans="1:13" ht="15.75" thickBot="1">
      <c r="A208" s="162">
        <v>2.4</v>
      </c>
      <c r="B208" s="163" t="s">
        <v>127</v>
      </c>
      <c r="C208" s="112" t="s">
        <v>22</v>
      </c>
      <c r="D208" s="112"/>
      <c r="E208" s="112"/>
      <c r="F208" s="164"/>
      <c r="G208" s="164"/>
      <c r="H208" s="165">
        <v>196793069.13500002</v>
      </c>
      <c r="I208" s="165"/>
      <c r="J208" s="165"/>
      <c r="K208" s="165"/>
      <c r="L208" s="166">
        <f>F208+G208+H208+I208</f>
        <v>196793069.13500002</v>
      </c>
      <c r="M208" s="223"/>
    </row>
    <row r="209" spans="1:13" ht="15.75" thickTop="1">
      <c r="A209" s="36"/>
      <c r="M209" s="221"/>
    </row>
    <row r="210" ht="15">
      <c r="M210" s="221"/>
    </row>
    <row r="211" ht="15.75" thickBot="1">
      <c r="M211" s="221"/>
    </row>
    <row r="212" spans="1:13" ht="27" thickBot="1" thickTop="1">
      <c r="A212" s="117" t="s">
        <v>0</v>
      </c>
      <c r="B212" s="118" t="s">
        <v>1</v>
      </c>
      <c r="C212" s="119"/>
      <c r="D212" s="119"/>
      <c r="E212" s="119"/>
      <c r="F212" s="8" t="s">
        <v>276</v>
      </c>
      <c r="G212" s="119" t="s">
        <v>257</v>
      </c>
      <c r="H212" s="120" t="s">
        <v>258</v>
      </c>
      <c r="I212" s="120" t="s">
        <v>5</v>
      </c>
      <c r="J212" s="120" t="s">
        <v>71</v>
      </c>
      <c r="K212" s="121" t="s">
        <v>72</v>
      </c>
      <c r="L212" s="122" t="s">
        <v>259</v>
      </c>
      <c r="M212" s="221"/>
    </row>
    <row r="213" spans="1:13" ht="15.75" thickTop="1">
      <c r="A213" s="123" t="s">
        <v>260</v>
      </c>
      <c r="B213" s="124" t="s">
        <v>261</v>
      </c>
      <c r="C213" s="125" t="s">
        <v>22</v>
      </c>
      <c r="D213" s="125"/>
      <c r="E213" s="125"/>
      <c r="F213" s="126">
        <f>SUM(F214:F253)</f>
        <v>0</v>
      </c>
      <c r="G213" s="126">
        <f>SUM(G214:G253)</f>
        <v>1499967582.35</v>
      </c>
      <c r="H213" s="126">
        <f>SUM(H214:H253)</f>
        <v>834767146.8155522</v>
      </c>
      <c r="I213" s="126">
        <f>SUM(I214:I253)</f>
        <v>690542109.7788825</v>
      </c>
      <c r="J213" s="126">
        <f>SUM(J214:J253)</f>
        <v>453850920.25</v>
      </c>
      <c r="K213" s="127"/>
      <c r="L213" s="128">
        <f>SUM(L214:L253)</f>
        <v>3479127759.1944346</v>
      </c>
      <c r="M213" s="221"/>
    </row>
    <row r="214" spans="1:13" ht="15">
      <c r="A214" s="101">
        <v>1</v>
      </c>
      <c r="B214" s="102" t="s">
        <v>217</v>
      </c>
      <c r="C214" s="129"/>
      <c r="D214" s="129"/>
      <c r="E214" s="129"/>
      <c r="F214" s="129"/>
      <c r="G214" s="104">
        <v>57991398.910000004</v>
      </c>
      <c r="H214" s="193"/>
      <c r="I214" s="105"/>
      <c r="J214" s="105"/>
      <c r="K214" s="54"/>
      <c r="L214" s="106">
        <f>G214+H214+I214+J214</f>
        <v>57991398.910000004</v>
      </c>
      <c r="M214" s="221"/>
    </row>
    <row r="215" spans="1:13" ht="15">
      <c r="A215" s="101">
        <v>2</v>
      </c>
      <c r="B215" s="102" t="s">
        <v>218</v>
      </c>
      <c r="C215" s="129"/>
      <c r="D215" s="129"/>
      <c r="E215" s="129"/>
      <c r="F215" s="129"/>
      <c r="G215" s="104">
        <v>37065918.24</v>
      </c>
      <c r="H215" s="193"/>
      <c r="I215" s="105"/>
      <c r="J215" s="105"/>
      <c r="K215" s="54"/>
      <c r="L215" s="106">
        <f aca="true" t="shared" si="2" ref="L215:L222">G215+H215+I215+J215</f>
        <v>37065918.24</v>
      </c>
      <c r="M215" s="221"/>
    </row>
    <row r="216" spans="1:13" ht="15">
      <c r="A216" s="101">
        <v>3</v>
      </c>
      <c r="B216" s="102" t="s">
        <v>219</v>
      </c>
      <c r="C216" s="129"/>
      <c r="D216" s="129"/>
      <c r="E216" s="129"/>
      <c r="F216" s="129"/>
      <c r="G216" s="104"/>
      <c r="H216" s="191">
        <v>60333744.21</v>
      </c>
      <c r="I216" s="105"/>
      <c r="J216" s="105"/>
      <c r="K216" s="54"/>
      <c r="L216" s="106">
        <f t="shared" si="2"/>
        <v>60333744.21</v>
      </c>
      <c r="M216" s="221"/>
    </row>
    <row r="217" spans="1:13" ht="15">
      <c r="A217" s="101">
        <v>4</v>
      </c>
      <c r="B217" s="102" t="s">
        <v>220</v>
      </c>
      <c r="C217" s="129"/>
      <c r="D217" s="129"/>
      <c r="E217" s="129"/>
      <c r="F217" s="129"/>
      <c r="G217" s="104"/>
      <c r="H217" s="191">
        <v>123331410.94000003</v>
      </c>
      <c r="I217" s="105"/>
      <c r="J217" s="105"/>
      <c r="K217" s="54"/>
      <c r="L217" s="106">
        <f t="shared" si="2"/>
        <v>123331410.94000003</v>
      </c>
      <c r="M217" s="221"/>
    </row>
    <row r="218" spans="1:13" ht="15">
      <c r="A218" s="101">
        <v>5</v>
      </c>
      <c r="B218" s="102" t="s">
        <v>221</v>
      </c>
      <c r="C218" s="129"/>
      <c r="D218" s="129"/>
      <c r="E218" s="129"/>
      <c r="F218" s="129"/>
      <c r="G218" s="104"/>
      <c r="H218" s="191">
        <v>65201666.27000002</v>
      </c>
      <c r="I218" s="105"/>
      <c r="J218" s="105"/>
      <c r="K218" s="54"/>
      <c r="L218" s="106">
        <f t="shared" si="2"/>
        <v>65201666.27000002</v>
      </c>
      <c r="M218" s="221"/>
    </row>
    <row r="219" spans="1:13" ht="15">
      <c r="A219" s="101">
        <v>6</v>
      </c>
      <c r="B219" s="102" t="s">
        <v>222</v>
      </c>
      <c r="C219" s="129"/>
      <c r="D219" s="129"/>
      <c r="E219" s="129"/>
      <c r="F219" s="129"/>
      <c r="G219" s="104"/>
      <c r="H219" s="191">
        <v>44418888.38</v>
      </c>
      <c r="I219" s="105"/>
      <c r="J219" s="105"/>
      <c r="K219" s="54"/>
      <c r="L219" s="106">
        <f t="shared" si="2"/>
        <v>44418888.38</v>
      </c>
      <c r="M219" s="221"/>
    </row>
    <row r="220" spans="1:13" ht="15">
      <c r="A220" s="101">
        <v>7</v>
      </c>
      <c r="B220" s="102" t="s">
        <v>223</v>
      </c>
      <c r="C220" s="129"/>
      <c r="D220" s="129"/>
      <c r="E220" s="129"/>
      <c r="F220" s="129"/>
      <c r="G220" s="104"/>
      <c r="H220" s="191">
        <v>3392824.5000000005</v>
      </c>
      <c r="I220" s="105"/>
      <c r="J220" s="105"/>
      <c r="K220" s="54"/>
      <c r="L220" s="106">
        <f t="shared" si="2"/>
        <v>3392824.5000000005</v>
      </c>
      <c r="M220" s="221"/>
    </row>
    <row r="221" spans="1:13" ht="15">
      <c r="A221" s="101">
        <v>8</v>
      </c>
      <c r="B221" s="102" t="s">
        <v>224</v>
      </c>
      <c r="C221" s="129"/>
      <c r="D221" s="129"/>
      <c r="E221" s="129"/>
      <c r="F221" s="129"/>
      <c r="G221" s="104"/>
      <c r="H221" s="191">
        <v>662620.5</v>
      </c>
      <c r="I221" s="105"/>
      <c r="J221" s="105"/>
      <c r="K221" s="54"/>
      <c r="L221" s="106">
        <f t="shared" si="2"/>
        <v>662620.5</v>
      </c>
      <c r="M221" s="221"/>
    </row>
    <row r="222" spans="1:13" ht="15">
      <c r="A222" s="101">
        <v>9</v>
      </c>
      <c r="B222" s="102" t="s">
        <v>225</v>
      </c>
      <c r="C222" s="129"/>
      <c r="D222" s="129"/>
      <c r="E222" s="129"/>
      <c r="F222" s="129"/>
      <c r="G222" s="130">
        <v>238339478</v>
      </c>
      <c r="H222" s="191"/>
      <c r="I222" s="105"/>
      <c r="J222" s="105"/>
      <c r="K222" s="107"/>
      <c r="L222" s="435">
        <f t="shared" si="2"/>
        <v>238339478</v>
      </c>
      <c r="M222" s="221"/>
    </row>
    <row r="223" spans="1:13" ht="15">
      <c r="A223" s="101">
        <v>10</v>
      </c>
      <c r="B223" s="102" t="s">
        <v>226</v>
      </c>
      <c r="C223" s="129"/>
      <c r="D223" s="129"/>
      <c r="E223" s="129"/>
      <c r="F223" s="129"/>
      <c r="G223" s="131"/>
      <c r="H223" s="191"/>
      <c r="I223" s="105"/>
      <c r="J223" s="105"/>
      <c r="K223" s="108"/>
      <c r="L223" s="436"/>
      <c r="M223" s="221"/>
    </row>
    <row r="224" spans="1:13" ht="15">
      <c r="A224" s="101">
        <v>11</v>
      </c>
      <c r="B224" s="102" t="s">
        <v>227</v>
      </c>
      <c r="C224" s="129"/>
      <c r="D224" s="129"/>
      <c r="E224" s="129"/>
      <c r="F224" s="129"/>
      <c r="G224" s="132"/>
      <c r="H224" s="191"/>
      <c r="I224" s="105"/>
      <c r="J224" s="105"/>
      <c r="K224" s="109"/>
      <c r="L224" s="437"/>
      <c r="M224" s="221"/>
    </row>
    <row r="225" spans="1:13" ht="15">
      <c r="A225" s="101">
        <v>12</v>
      </c>
      <c r="B225" s="102" t="s">
        <v>228</v>
      </c>
      <c r="C225" s="129"/>
      <c r="D225" s="129"/>
      <c r="E225" s="129"/>
      <c r="F225" s="129"/>
      <c r="G225" s="130">
        <v>222974238</v>
      </c>
      <c r="H225" s="191"/>
      <c r="I225" s="105"/>
      <c r="J225" s="105"/>
      <c r="K225" s="107"/>
      <c r="L225" s="435">
        <f>G225+H225+I225+J225</f>
        <v>222974238</v>
      </c>
      <c r="M225" s="221"/>
    </row>
    <row r="226" spans="1:13" ht="15">
      <c r="A226" s="101">
        <v>13</v>
      </c>
      <c r="B226" s="102" t="s">
        <v>229</v>
      </c>
      <c r="C226" s="129"/>
      <c r="D226" s="129"/>
      <c r="E226" s="129"/>
      <c r="F226" s="129"/>
      <c r="G226" s="131"/>
      <c r="H226" s="191"/>
      <c r="I226" s="105"/>
      <c r="J226" s="105"/>
      <c r="K226" s="108"/>
      <c r="L226" s="436"/>
      <c r="M226" s="221"/>
    </row>
    <row r="227" spans="1:13" ht="15">
      <c r="A227" s="101">
        <v>14</v>
      </c>
      <c r="B227" s="102" t="s">
        <v>230</v>
      </c>
      <c r="C227" s="129"/>
      <c r="D227" s="129"/>
      <c r="E227" s="129"/>
      <c r="F227" s="129"/>
      <c r="G227" s="132"/>
      <c r="H227" s="191"/>
      <c r="I227" s="105"/>
      <c r="J227" s="105"/>
      <c r="K227" s="109"/>
      <c r="L227" s="437"/>
      <c r="M227" s="221"/>
    </row>
    <row r="228" spans="1:13" ht="15">
      <c r="A228" s="101">
        <v>15</v>
      </c>
      <c r="B228" s="102" t="s">
        <v>231</v>
      </c>
      <c r="C228" s="129"/>
      <c r="D228" s="129"/>
      <c r="E228" s="129"/>
      <c r="F228" s="129"/>
      <c r="G228" s="103"/>
      <c r="H228" s="191"/>
      <c r="I228" s="105">
        <v>244381264.74999997</v>
      </c>
      <c r="J228" s="105"/>
      <c r="K228" s="54"/>
      <c r="L228" s="106">
        <f aca="true" t="shared" si="3" ref="L228:L237">G228+H228+I228+J228</f>
        <v>244381264.74999997</v>
      </c>
      <c r="M228" s="221"/>
    </row>
    <row r="229" spans="1:13" ht="15">
      <c r="A229" s="101">
        <v>16</v>
      </c>
      <c r="B229" s="102" t="s">
        <v>232</v>
      </c>
      <c r="C229" s="129"/>
      <c r="D229" s="129"/>
      <c r="E229" s="129"/>
      <c r="F229" s="129"/>
      <c r="G229" s="104">
        <v>160897363.2</v>
      </c>
      <c r="H229" s="191"/>
      <c r="I229" s="105"/>
      <c r="J229" s="105"/>
      <c r="K229" s="54"/>
      <c r="L229" s="106">
        <f t="shared" si="3"/>
        <v>160897363.2</v>
      </c>
      <c r="M229" s="221"/>
    </row>
    <row r="230" spans="1:13" ht="15">
      <c r="A230" s="101">
        <v>17</v>
      </c>
      <c r="B230" s="102" t="s">
        <v>233</v>
      </c>
      <c r="C230" s="129"/>
      <c r="D230" s="129"/>
      <c r="E230" s="129"/>
      <c r="F230" s="129"/>
      <c r="G230" s="104">
        <v>98100000</v>
      </c>
      <c r="H230" s="191"/>
      <c r="I230" s="105"/>
      <c r="J230" s="105"/>
      <c r="K230" s="54"/>
      <c r="L230" s="106">
        <f t="shared" si="3"/>
        <v>98100000</v>
      </c>
      <c r="M230" s="221"/>
    </row>
    <row r="231" spans="1:13" ht="15">
      <c r="A231" s="101">
        <v>18</v>
      </c>
      <c r="B231" s="102" t="s">
        <v>234</v>
      </c>
      <c r="C231" s="129"/>
      <c r="D231" s="129"/>
      <c r="E231" s="129"/>
      <c r="F231" s="129"/>
      <c r="G231" s="104">
        <v>76800000</v>
      </c>
      <c r="H231" s="191"/>
      <c r="I231" s="105"/>
      <c r="J231" s="105"/>
      <c r="K231" s="54"/>
      <c r="L231" s="106">
        <f t="shared" si="3"/>
        <v>76800000</v>
      </c>
      <c r="M231" s="221"/>
    </row>
    <row r="232" spans="1:13" ht="15">
      <c r="A232" s="101">
        <v>19</v>
      </c>
      <c r="B232" s="102" t="s">
        <v>235</v>
      </c>
      <c r="C232" s="129"/>
      <c r="D232" s="129"/>
      <c r="E232" s="129"/>
      <c r="F232" s="129"/>
      <c r="G232" s="104">
        <v>84000000</v>
      </c>
      <c r="H232" s="191"/>
      <c r="I232" s="105"/>
      <c r="J232" s="105"/>
      <c r="K232" s="54"/>
      <c r="L232" s="106">
        <f t="shared" si="3"/>
        <v>84000000</v>
      </c>
      <c r="M232" s="221"/>
    </row>
    <row r="233" spans="1:13" ht="15">
      <c r="A233" s="101">
        <v>20</v>
      </c>
      <c r="B233" s="102" t="s">
        <v>236</v>
      </c>
      <c r="C233" s="129"/>
      <c r="D233" s="129"/>
      <c r="E233" s="129"/>
      <c r="F233" s="129"/>
      <c r="G233" s="103"/>
      <c r="H233" s="191">
        <v>253825079</v>
      </c>
      <c r="I233" s="105"/>
      <c r="J233" s="105"/>
      <c r="K233" s="54"/>
      <c r="L233" s="106">
        <f t="shared" si="3"/>
        <v>253825079</v>
      </c>
      <c r="M233" s="221"/>
    </row>
    <row r="234" spans="1:13" ht="15">
      <c r="A234" s="101">
        <v>21</v>
      </c>
      <c r="B234" s="102" t="s">
        <v>237</v>
      </c>
      <c r="C234" s="129"/>
      <c r="D234" s="129"/>
      <c r="E234" s="129"/>
      <c r="F234" s="129"/>
      <c r="G234" s="103"/>
      <c r="H234" s="191"/>
      <c r="I234" s="105"/>
      <c r="J234" s="105"/>
      <c r="K234" s="54"/>
      <c r="L234" s="106">
        <f t="shared" si="3"/>
        <v>0</v>
      </c>
      <c r="M234" s="221"/>
    </row>
    <row r="235" spans="1:13" ht="15">
      <c r="A235" s="101">
        <v>22</v>
      </c>
      <c r="B235" s="102" t="s">
        <v>238</v>
      </c>
      <c r="C235" s="129"/>
      <c r="D235" s="129"/>
      <c r="E235" s="129"/>
      <c r="F235" s="129"/>
      <c r="G235" s="103"/>
      <c r="H235" s="191"/>
      <c r="I235" s="105"/>
      <c r="J235" s="105"/>
      <c r="K235" s="54"/>
      <c r="L235" s="106">
        <f t="shared" si="3"/>
        <v>0</v>
      </c>
      <c r="M235" s="221"/>
    </row>
    <row r="236" spans="1:13" ht="15">
      <c r="A236" s="101">
        <v>23</v>
      </c>
      <c r="B236" s="102" t="s">
        <v>239</v>
      </c>
      <c r="C236" s="129"/>
      <c r="D236" s="129"/>
      <c r="E236" s="129"/>
      <c r="F236" s="129"/>
      <c r="G236" s="104">
        <v>123799186</v>
      </c>
      <c r="H236" s="191"/>
      <c r="I236" s="105"/>
      <c r="J236" s="105"/>
      <c r="K236" s="54"/>
      <c r="L236" s="106">
        <f t="shared" si="3"/>
        <v>123799186</v>
      </c>
      <c r="M236" s="221"/>
    </row>
    <row r="237" spans="1:13" ht="15">
      <c r="A237" s="101">
        <v>24</v>
      </c>
      <c r="B237" s="102" t="s">
        <v>240</v>
      </c>
      <c r="C237" s="129"/>
      <c r="D237" s="129"/>
      <c r="E237" s="129"/>
      <c r="F237" s="129"/>
      <c r="G237" s="103"/>
      <c r="H237" s="191">
        <v>82249069.01555213</v>
      </c>
      <c r="I237" s="105"/>
      <c r="J237" s="105"/>
      <c r="K237" s="107"/>
      <c r="L237" s="435">
        <f t="shared" si="3"/>
        <v>82249069.01555213</v>
      </c>
      <c r="M237" s="221"/>
    </row>
    <row r="238" spans="1:13" ht="15">
      <c r="A238" s="101">
        <v>25</v>
      </c>
      <c r="B238" s="102" t="s">
        <v>262</v>
      </c>
      <c r="C238" s="129"/>
      <c r="D238" s="129"/>
      <c r="E238" s="129"/>
      <c r="F238" s="129"/>
      <c r="G238" s="103"/>
      <c r="H238" s="191"/>
      <c r="I238" s="105"/>
      <c r="J238" s="105"/>
      <c r="K238" s="108"/>
      <c r="L238" s="436"/>
      <c r="M238" s="221"/>
    </row>
    <row r="239" spans="1:13" ht="15">
      <c r="A239" s="101">
        <v>26</v>
      </c>
      <c r="B239" s="102" t="s">
        <v>242</v>
      </c>
      <c r="C239" s="129"/>
      <c r="D239" s="129"/>
      <c r="E239" s="129"/>
      <c r="F239" s="129"/>
      <c r="G239" s="103"/>
      <c r="H239" s="191"/>
      <c r="I239" s="105"/>
      <c r="J239" s="105"/>
      <c r="K239" s="108"/>
      <c r="L239" s="436"/>
      <c r="M239" s="221"/>
    </row>
    <row r="240" spans="1:13" ht="15">
      <c r="A240" s="101">
        <v>27</v>
      </c>
      <c r="B240" s="102" t="s">
        <v>263</v>
      </c>
      <c r="C240" s="129"/>
      <c r="D240" s="129"/>
      <c r="E240" s="129"/>
      <c r="F240" s="129"/>
      <c r="G240" s="103"/>
      <c r="H240" s="191"/>
      <c r="I240" s="105"/>
      <c r="J240" s="105"/>
      <c r="K240" s="109"/>
      <c r="L240" s="437"/>
      <c r="M240" s="221"/>
    </row>
    <row r="241" spans="1:13" ht="15">
      <c r="A241" s="101">
        <v>28</v>
      </c>
      <c r="B241" s="102" t="s">
        <v>244</v>
      </c>
      <c r="C241" s="129"/>
      <c r="D241" s="129"/>
      <c r="E241" s="129"/>
      <c r="F241" s="129"/>
      <c r="G241" s="103"/>
      <c r="H241" s="191"/>
      <c r="I241" s="133">
        <v>293412574</v>
      </c>
      <c r="J241" s="105"/>
      <c r="K241" s="54"/>
      <c r="L241" s="106">
        <f>G241+H241+I241+J241</f>
        <v>293412574</v>
      </c>
      <c r="M241" s="221"/>
    </row>
    <row r="242" spans="1:13" ht="15">
      <c r="A242" s="101">
        <v>29</v>
      </c>
      <c r="B242" s="102" t="s">
        <v>245</v>
      </c>
      <c r="C242" s="129"/>
      <c r="D242" s="129"/>
      <c r="E242" s="129"/>
      <c r="F242" s="129"/>
      <c r="G242" s="103"/>
      <c r="H242" s="191"/>
      <c r="I242" s="133"/>
      <c r="J242" s="105"/>
      <c r="K242" s="54"/>
      <c r="L242" s="106">
        <f>G242+H242+I242+J242</f>
        <v>0</v>
      </c>
      <c r="M242" s="221"/>
    </row>
    <row r="243" spans="1:13" ht="15">
      <c r="A243" s="101">
        <v>30</v>
      </c>
      <c r="B243" s="102" t="s">
        <v>246</v>
      </c>
      <c r="C243" s="129"/>
      <c r="D243" s="129"/>
      <c r="E243" s="129"/>
      <c r="F243" s="129"/>
      <c r="G243" s="103"/>
      <c r="H243" s="191"/>
      <c r="I243" s="133"/>
      <c r="J243" s="105"/>
      <c r="K243" s="54"/>
      <c r="L243" s="106">
        <f>G243+H243+I243+J243</f>
        <v>0</v>
      </c>
      <c r="M243" s="221"/>
    </row>
    <row r="244" spans="1:13" ht="15">
      <c r="A244" s="101">
        <v>31</v>
      </c>
      <c r="B244" s="102" t="s">
        <v>247</v>
      </c>
      <c r="C244" s="129"/>
      <c r="D244" s="129"/>
      <c r="E244" s="129"/>
      <c r="F244" s="129"/>
      <c r="G244" s="134">
        <v>400000000</v>
      </c>
      <c r="H244" s="130">
        <v>201351844</v>
      </c>
      <c r="I244" s="133"/>
      <c r="J244" s="105"/>
      <c r="K244" s="107"/>
      <c r="L244" s="435">
        <f>G244+H244+I244+J244</f>
        <v>601351844</v>
      </c>
      <c r="M244" s="221"/>
    </row>
    <row r="245" spans="1:13" ht="15">
      <c r="A245" s="101">
        <v>32</v>
      </c>
      <c r="B245" s="102" t="s">
        <v>248</v>
      </c>
      <c r="C245" s="129"/>
      <c r="D245" s="129"/>
      <c r="E245" s="129"/>
      <c r="F245" s="129"/>
      <c r="G245" s="135"/>
      <c r="H245" s="131"/>
      <c r="I245" s="133"/>
      <c r="J245" s="105"/>
      <c r="K245" s="108"/>
      <c r="L245" s="436"/>
      <c r="M245" s="221"/>
    </row>
    <row r="246" spans="1:13" ht="15">
      <c r="A246" s="101">
        <v>33</v>
      </c>
      <c r="B246" s="102" t="s">
        <v>249</v>
      </c>
      <c r="C246" s="129"/>
      <c r="D246" s="129"/>
      <c r="E246" s="129"/>
      <c r="F246" s="129"/>
      <c r="G246" s="135"/>
      <c r="H246" s="131"/>
      <c r="I246" s="133"/>
      <c r="J246" s="105"/>
      <c r="K246" s="108"/>
      <c r="L246" s="436"/>
      <c r="M246" s="221"/>
    </row>
    <row r="247" spans="1:13" ht="15">
      <c r="A247" s="101">
        <v>34</v>
      </c>
      <c r="B247" s="102" t="s">
        <v>250</v>
      </c>
      <c r="C247" s="129"/>
      <c r="D247" s="129"/>
      <c r="E247" s="129"/>
      <c r="F247" s="129"/>
      <c r="G247" s="136"/>
      <c r="H247" s="132"/>
      <c r="I247" s="133"/>
      <c r="J247" s="105"/>
      <c r="K247" s="109"/>
      <c r="L247" s="437"/>
      <c r="M247" s="221"/>
    </row>
    <row r="248" spans="1:13" ht="15">
      <c r="A248" s="101">
        <v>35</v>
      </c>
      <c r="B248" s="102" t="s">
        <v>264</v>
      </c>
      <c r="C248" s="129"/>
      <c r="D248" s="129"/>
      <c r="E248" s="129"/>
      <c r="F248" s="129"/>
      <c r="G248" s="103"/>
      <c r="H248" s="193"/>
      <c r="I248" s="133">
        <v>152748271.02888256</v>
      </c>
      <c r="J248" s="105"/>
      <c r="K248" s="107"/>
      <c r="L248" s="435">
        <f>G248+H248+I248+J248</f>
        <v>152748271.02888256</v>
      </c>
      <c r="M248" s="221"/>
    </row>
    <row r="249" spans="1:13" ht="15">
      <c r="A249" s="101">
        <v>36</v>
      </c>
      <c r="B249" s="102" t="s">
        <v>265</v>
      </c>
      <c r="C249" s="129"/>
      <c r="D249" s="129"/>
      <c r="E249" s="129"/>
      <c r="F249" s="129"/>
      <c r="G249" s="103"/>
      <c r="H249" s="193"/>
      <c r="I249" s="133"/>
      <c r="J249" s="105"/>
      <c r="K249" s="108"/>
      <c r="L249" s="436"/>
      <c r="M249" s="221"/>
    </row>
    <row r="250" spans="1:13" ht="15">
      <c r="A250" s="101">
        <v>37</v>
      </c>
      <c r="B250" s="102" t="s">
        <v>266</v>
      </c>
      <c r="C250" s="129"/>
      <c r="D250" s="129"/>
      <c r="E250" s="129"/>
      <c r="F250" s="129"/>
      <c r="G250" s="103"/>
      <c r="H250" s="193"/>
      <c r="I250" s="133"/>
      <c r="J250" s="105"/>
      <c r="K250" s="108"/>
      <c r="L250" s="436"/>
      <c r="M250" s="221"/>
    </row>
    <row r="251" spans="1:13" ht="15">
      <c r="A251" s="101">
        <v>38</v>
      </c>
      <c r="B251" s="102" t="s">
        <v>267</v>
      </c>
      <c r="C251" s="129"/>
      <c r="D251" s="129"/>
      <c r="E251" s="129"/>
      <c r="F251" s="129"/>
      <c r="G251" s="103"/>
      <c r="H251" s="193"/>
      <c r="I251" s="133"/>
      <c r="J251" s="105"/>
      <c r="K251" s="109"/>
      <c r="L251" s="437"/>
      <c r="M251" s="221"/>
    </row>
    <row r="252" spans="1:13" ht="15">
      <c r="A252" s="101">
        <v>39</v>
      </c>
      <c r="B252" s="102" t="s">
        <v>268</v>
      </c>
      <c r="C252" s="129"/>
      <c r="D252" s="129"/>
      <c r="E252" s="129"/>
      <c r="F252" s="129"/>
      <c r="G252" s="103"/>
      <c r="H252" s="193"/>
      <c r="I252" s="133"/>
      <c r="J252" s="105"/>
      <c r="K252" s="54"/>
      <c r="L252" s="106">
        <f>G252+H252+I252+J252</f>
        <v>0</v>
      </c>
      <c r="M252" s="221"/>
    </row>
    <row r="253" spans="1:13" ht="15.75" thickBot="1">
      <c r="A253" s="110">
        <v>40</v>
      </c>
      <c r="B253" s="111" t="s">
        <v>256</v>
      </c>
      <c r="C253" s="137"/>
      <c r="D253" s="137"/>
      <c r="E253" s="137"/>
      <c r="F253" s="137"/>
      <c r="G253" s="113"/>
      <c r="H253" s="113"/>
      <c r="I253" s="114"/>
      <c r="J253" s="114">
        <v>453850920.25</v>
      </c>
      <c r="K253" s="115"/>
      <c r="L253" s="116">
        <f>G253+H253+I253+J253</f>
        <v>453850920.25</v>
      </c>
      <c r="M253" s="221"/>
    </row>
    <row r="254" spans="1:13" ht="15.75" thickTop="1">
      <c r="A254" s="159"/>
      <c r="B254" s="214"/>
      <c r="C254" s="215"/>
      <c r="D254" s="215"/>
      <c r="E254" s="215"/>
      <c r="F254" s="215"/>
      <c r="G254" s="160"/>
      <c r="H254" s="160"/>
      <c r="I254" s="161"/>
      <c r="J254" s="161"/>
      <c r="K254" s="161"/>
      <c r="L254" s="161"/>
      <c r="M254" s="221"/>
    </row>
    <row r="255" spans="2:13" ht="22.5">
      <c r="B255" s="213" t="s">
        <v>388</v>
      </c>
      <c r="M255" s="221"/>
    </row>
    <row r="256" spans="2:13" ht="23.25" thickBot="1">
      <c r="B256" s="213"/>
      <c r="M256" s="221"/>
    </row>
    <row r="257" spans="1:13" ht="26.25" thickTop="1">
      <c r="A257" s="117" t="s">
        <v>0</v>
      </c>
      <c r="B257" s="118" t="s">
        <v>1</v>
      </c>
      <c r="C257" s="119"/>
      <c r="D257" s="120"/>
      <c r="E257" s="119"/>
      <c r="F257" s="119" t="s">
        <v>276</v>
      </c>
      <c r="G257" s="119" t="s">
        <v>257</v>
      </c>
      <c r="H257" s="120" t="s">
        <v>258</v>
      </c>
      <c r="I257" s="120" t="s">
        <v>5</v>
      </c>
      <c r="J257" s="119" t="s">
        <v>71</v>
      </c>
      <c r="K257" s="119" t="s">
        <v>72</v>
      </c>
      <c r="L257" s="120" t="s">
        <v>303</v>
      </c>
      <c r="M257" s="224" t="s">
        <v>60</v>
      </c>
    </row>
    <row r="258" spans="1:13" ht="25.5">
      <c r="A258" s="90" t="s">
        <v>22</v>
      </c>
      <c r="B258" s="138" t="s">
        <v>269</v>
      </c>
      <c r="C258" s="35"/>
      <c r="D258" s="35"/>
      <c r="E258" s="35"/>
      <c r="F258" s="35"/>
      <c r="G258" s="192">
        <v>12116266570.49622</v>
      </c>
      <c r="H258" s="192">
        <v>8757419273.928104</v>
      </c>
      <c r="I258" s="192">
        <f>I154</f>
        <v>7718648616.463466</v>
      </c>
      <c r="J258" s="192">
        <f>J154</f>
        <v>8433130828.113661</v>
      </c>
      <c r="K258" s="192">
        <f>K154</f>
        <v>7471380871.690422</v>
      </c>
      <c r="L258" s="192">
        <f>L154</f>
        <v>4706967672.22013</v>
      </c>
      <c r="M258" s="225">
        <f>G258+H258+I258+J258+L258+K258</f>
        <v>49203813832.912</v>
      </c>
    </row>
    <row r="259" spans="1:13" ht="15">
      <c r="A259" s="90" t="s">
        <v>260</v>
      </c>
      <c r="B259" s="138" t="s">
        <v>270</v>
      </c>
      <c r="C259" s="35"/>
      <c r="D259" s="35"/>
      <c r="E259" s="35"/>
      <c r="F259" s="35"/>
      <c r="G259" s="192">
        <f>G213</f>
        <v>1499967582.35</v>
      </c>
      <c r="H259" s="192">
        <f>H213</f>
        <v>834767146.8155522</v>
      </c>
      <c r="I259" s="192">
        <f>I213</f>
        <v>690542109.7788825</v>
      </c>
      <c r="J259" s="192">
        <f>J213</f>
        <v>453850920.25</v>
      </c>
      <c r="K259" s="192">
        <f>K213</f>
        <v>0</v>
      </c>
      <c r="L259" s="192"/>
      <c r="M259" s="225">
        <f>G259+H259+I259+J259+L259+K259</f>
        <v>3479127759.1944346</v>
      </c>
    </row>
    <row r="260" spans="1:13" ht="15">
      <c r="A260" s="438" t="s">
        <v>271</v>
      </c>
      <c r="B260" s="139" t="s">
        <v>272</v>
      </c>
      <c r="C260" s="203"/>
      <c r="D260" s="203"/>
      <c r="E260" s="203"/>
      <c r="F260" s="140"/>
      <c r="G260" s="140">
        <f aca="true" t="shared" si="4" ref="G260:L262">G289</f>
        <v>40000000</v>
      </c>
      <c r="H260" s="140">
        <f t="shared" si="4"/>
        <v>958973028.619392</v>
      </c>
      <c r="I260" s="140">
        <f t="shared" si="4"/>
        <v>2404131314.4775677</v>
      </c>
      <c r="J260" s="140">
        <f t="shared" si="4"/>
        <v>1346380400</v>
      </c>
      <c r="K260" s="140">
        <f>K289</f>
        <v>475190200</v>
      </c>
      <c r="L260" s="140">
        <f t="shared" si="4"/>
        <v>415190200</v>
      </c>
      <c r="M260" s="225">
        <f>G260+H260+I260+J260+L260+K260</f>
        <v>5639865143.09696</v>
      </c>
    </row>
    <row r="261" spans="1:13" ht="15">
      <c r="A261" s="438"/>
      <c r="B261" s="139" t="s">
        <v>273</v>
      </c>
      <c r="C261" s="203"/>
      <c r="D261" s="203"/>
      <c r="E261" s="203"/>
      <c r="F261" s="140"/>
      <c r="G261" s="140">
        <f t="shared" si="4"/>
        <v>0</v>
      </c>
      <c r="H261" s="140">
        <f t="shared" si="4"/>
        <v>600000000</v>
      </c>
      <c r="I261" s="140">
        <f t="shared" si="4"/>
        <v>600000000</v>
      </c>
      <c r="J261" s="140">
        <f t="shared" si="4"/>
        <v>600000000</v>
      </c>
      <c r="K261" s="140">
        <f t="shared" si="4"/>
        <v>400000000</v>
      </c>
      <c r="L261" s="140">
        <f t="shared" si="4"/>
        <v>300000000</v>
      </c>
      <c r="M261" s="225">
        <f>G261+H261+I261+J261+L261+K261</f>
        <v>2500000000</v>
      </c>
    </row>
    <row r="262" spans="1:13" ht="15">
      <c r="A262" s="438"/>
      <c r="B262" s="139" t="s">
        <v>274</v>
      </c>
      <c r="C262" s="203"/>
      <c r="D262" s="203"/>
      <c r="E262" s="203"/>
      <c r="F262" s="140"/>
      <c r="G262" s="140">
        <f t="shared" si="4"/>
        <v>0</v>
      </c>
      <c r="H262" s="140">
        <f t="shared" si="4"/>
        <v>250000000</v>
      </c>
      <c r="I262" s="140">
        <f t="shared" si="4"/>
        <v>750000000</v>
      </c>
      <c r="J262" s="140">
        <f t="shared" si="4"/>
        <v>500000000</v>
      </c>
      <c r="K262" s="140">
        <f t="shared" si="4"/>
        <v>500000000</v>
      </c>
      <c r="L262" s="140">
        <f t="shared" si="4"/>
        <v>500000000</v>
      </c>
      <c r="M262" s="225">
        <f>G262+H262+I262+J262+L262+K262</f>
        <v>2500000000</v>
      </c>
    </row>
    <row r="263" spans="1:13" ht="15.75" thickBot="1">
      <c r="A263" s="141"/>
      <c r="B263" s="142"/>
      <c r="C263" s="204"/>
      <c r="D263" s="204"/>
      <c r="E263" s="204"/>
      <c r="F263" s="143"/>
      <c r="G263" s="143">
        <f>G258+G259+G260+G261+G262</f>
        <v>13656234152.84622</v>
      </c>
      <c r="H263" s="196">
        <f>H258+H259+H260+H261+H262</f>
        <v>11401159449.363049</v>
      </c>
      <c r="I263" s="143">
        <f>I258+I259+I260+I261+I262</f>
        <v>12163322040.719915</v>
      </c>
      <c r="J263" s="143">
        <f>J258+J259+J260+J261+J262</f>
        <v>11333362148.36366</v>
      </c>
      <c r="K263" s="143">
        <f>K258+K259+K260+K261+K262</f>
        <v>8846571071.690422</v>
      </c>
      <c r="L263" s="143">
        <f>L258+L259+L260+L261+L262</f>
        <v>5922157872.22013</v>
      </c>
      <c r="M263" s="226">
        <f>G263+H263+I263+J263+L263+K263</f>
        <v>63322806735.2034</v>
      </c>
    </row>
    <row r="264" ht="15.75" thickTop="1">
      <c r="M264" s="221"/>
    </row>
    <row r="265" spans="1:13" ht="22.5">
      <c r="A265" s="144"/>
      <c r="B265" s="213" t="s">
        <v>275</v>
      </c>
      <c r="C265" s="210"/>
      <c r="D265" s="205"/>
      <c r="E265" s="205"/>
      <c r="F265" s="145"/>
      <c r="G265" s="145"/>
      <c r="H265" s="197"/>
      <c r="I265" s="145"/>
      <c r="J265" s="33"/>
      <c r="K265" s="33"/>
      <c r="L265" s="33"/>
      <c r="M265" s="221"/>
    </row>
    <row r="266" spans="9:13" ht="15.75" thickBot="1">
      <c r="I266" s="34"/>
      <c r="J266" s="33"/>
      <c r="K266" s="33"/>
      <c r="L266" s="33"/>
      <c r="M266" s="221"/>
    </row>
    <row r="267" spans="1:13" ht="51.75" thickTop="1">
      <c r="A267" s="117" t="s">
        <v>0</v>
      </c>
      <c r="B267" s="118" t="s">
        <v>1</v>
      </c>
      <c r="C267" s="211" t="s">
        <v>2</v>
      </c>
      <c r="D267" s="119" t="s">
        <v>3</v>
      </c>
      <c r="E267" s="119" t="s">
        <v>4</v>
      </c>
      <c r="F267" s="119" t="s">
        <v>276</v>
      </c>
      <c r="G267" s="119" t="s">
        <v>257</v>
      </c>
      <c r="H267" s="120" t="s">
        <v>258</v>
      </c>
      <c r="I267" s="120" t="s">
        <v>5</v>
      </c>
      <c r="J267" s="120" t="s">
        <v>71</v>
      </c>
      <c r="K267" s="120" t="s">
        <v>72</v>
      </c>
      <c r="L267" s="120" t="s">
        <v>303</v>
      </c>
      <c r="M267" s="224" t="s">
        <v>391</v>
      </c>
    </row>
    <row r="268" spans="1:13" ht="15">
      <c r="A268" s="146" t="s">
        <v>277</v>
      </c>
      <c r="B268" s="147" t="s">
        <v>278</v>
      </c>
      <c r="C268" s="206"/>
      <c r="D268" s="206"/>
      <c r="E268" s="206"/>
      <c r="F268" s="148"/>
      <c r="G268" s="149">
        <f>G269+G270+G271+G272</f>
        <v>40000000</v>
      </c>
      <c r="H268" s="198">
        <f>H269+H270+H271+H272</f>
        <v>420000000</v>
      </c>
      <c r="I268" s="149">
        <f>I269+I270+I271+I272</f>
        <v>946000000</v>
      </c>
      <c r="J268" s="149">
        <f>J269+J270+J271+J272</f>
        <v>618000000</v>
      </c>
      <c r="K268" s="149">
        <f>K269+K270+K271+K272</f>
        <v>238000000</v>
      </c>
      <c r="L268" s="149">
        <f>L269+L270+L271+L272</f>
        <v>178000000</v>
      </c>
      <c r="M268" s="150">
        <f>M269+M270+M271+M272</f>
        <v>2400000000</v>
      </c>
    </row>
    <row r="269" spans="1:13" ht="15">
      <c r="A269" s="151">
        <v>1</v>
      </c>
      <c r="B269" s="152" t="s">
        <v>279</v>
      </c>
      <c r="C269" s="207"/>
      <c r="D269" s="212"/>
      <c r="E269" s="139"/>
      <c r="F269" s="152"/>
      <c r="G269" s="24"/>
      <c r="H269" s="24">
        <v>40000000</v>
      </c>
      <c r="I269" s="24">
        <v>260000000</v>
      </c>
      <c r="J269" s="24">
        <v>180000000</v>
      </c>
      <c r="K269" s="24">
        <v>60000000</v>
      </c>
      <c r="L269" s="24">
        <v>60000000</v>
      </c>
      <c r="M269" s="153">
        <f>G269+H269+I269+J269+L269+K269</f>
        <v>600000000</v>
      </c>
    </row>
    <row r="270" spans="1:13" ht="15">
      <c r="A270" s="151">
        <v>2</v>
      </c>
      <c r="B270" s="17" t="s">
        <v>280</v>
      </c>
      <c r="C270" s="18" t="s">
        <v>22</v>
      </c>
      <c r="D270" s="19" t="s">
        <v>10</v>
      </c>
      <c r="E270" s="19" t="s">
        <v>281</v>
      </c>
      <c r="F270" s="152"/>
      <c r="G270" s="24">
        <v>40000000</v>
      </c>
      <c r="H270" s="24">
        <v>260000000</v>
      </c>
      <c r="I270" s="24">
        <v>180000000</v>
      </c>
      <c r="J270" s="24">
        <v>60000000</v>
      </c>
      <c r="K270" s="24">
        <v>60000000</v>
      </c>
      <c r="L270" s="24"/>
      <c r="M270" s="153">
        <v>560000000</v>
      </c>
    </row>
    <row r="271" spans="1:13" ht="15">
      <c r="A271" s="151">
        <v>3</v>
      </c>
      <c r="B271" s="152" t="s">
        <v>282</v>
      </c>
      <c r="C271" s="207" t="s">
        <v>22</v>
      </c>
      <c r="D271" s="212" t="s">
        <v>10</v>
      </c>
      <c r="E271" s="207"/>
      <c r="F271" s="152"/>
      <c r="G271" s="24"/>
      <c r="H271" s="24">
        <v>120000000</v>
      </c>
      <c r="I271" s="24">
        <v>180000000</v>
      </c>
      <c r="J271" s="24">
        <v>180000000</v>
      </c>
      <c r="K271" s="24">
        <v>60000000</v>
      </c>
      <c r="L271" s="24">
        <v>60000000</v>
      </c>
      <c r="M271" s="153">
        <f>G271+H271+I271+J271+L271+K271</f>
        <v>600000000</v>
      </c>
    </row>
    <row r="272" spans="1:13" ht="28.5">
      <c r="A272" s="151">
        <v>4</v>
      </c>
      <c r="B272" s="22" t="s">
        <v>283</v>
      </c>
      <c r="C272" s="23" t="s">
        <v>19</v>
      </c>
      <c r="D272" s="23" t="s">
        <v>10</v>
      </c>
      <c r="E272" s="23" t="s">
        <v>284</v>
      </c>
      <c r="F272" s="152"/>
      <c r="G272" s="24"/>
      <c r="H272" s="24"/>
      <c r="I272" s="24">
        <v>326000000</v>
      </c>
      <c r="J272" s="24">
        <v>198000000</v>
      </c>
      <c r="K272" s="24">
        <v>58000000</v>
      </c>
      <c r="L272" s="24">
        <v>58000000</v>
      </c>
      <c r="M272" s="153">
        <f>G272+H272+I272+J272+L272+K272</f>
        <v>640000000</v>
      </c>
    </row>
    <row r="273" spans="1:13" ht="15">
      <c r="A273" s="146" t="s">
        <v>285</v>
      </c>
      <c r="B273" s="147" t="s">
        <v>286</v>
      </c>
      <c r="C273" s="206"/>
      <c r="D273" s="206"/>
      <c r="E273" s="206"/>
      <c r="F273" s="148"/>
      <c r="G273" s="149">
        <f>G274+G275+G276+G277+G278+G279+G280+G281+G282+G283+G284+G285+G286+G287+G288</f>
        <v>0</v>
      </c>
      <c r="H273" s="198">
        <f>H274+H275+H276+H277+H278+H279+H280+H281+H282+H283+H284+H285+H286+H287+H288</f>
        <v>538973028.619392</v>
      </c>
      <c r="I273" s="149">
        <f>I274+I275+I276+I277+I278+I279+I280+I281+I282+I283+I284+I285+I286+I287+I288</f>
        <v>1458131314.4775677</v>
      </c>
      <c r="J273" s="149">
        <f>J274+J275+J276+J277+J278+J279+J280+J281+J282+J283+J284+J285+J286+J287+J288</f>
        <v>728380400</v>
      </c>
      <c r="K273" s="149">
        <f>K274+K275+K276+K277+K278+K279+K280+K281+K282+K283+K284+K285+K286+K287+K288</f>
        <v>237190200</v>
      </c>
      <c r="L273" s="149">
        <f>L274+L275+L276+L277+L278+L279+L280+L281+L282+L283+L284+L285+L286+L287+L288</f>
        <v>237190200</v>
      </c>
      <c r="M273" s="150">
        <f>M274+M275+M276+M277+M278+M279+M280+M281+M282+M283+M284+M285+M286+M287+M288</f>
        <v>3199865143.09696</v>
      </c>
    </row>
    <row r="274" spans="1:13" ht="15">
      <c r="A274" s="151">
        <v>1</v>
      </c>
      <c r="B274" s="152" t="s">
        <v>287</v>
      </c>
      <c r="C274" s="207"/>
      <c r="D274" s="212"/>
      <c r="E274" s="207"/>
      <c r="F274" s="152"/>
      <c r="G274" s="24"/>
      <c r="H274" s="24">
        <v>10191114.911999999</v>
      </c>
      <c r="I274" s="24">
        <v>40764459.647999994</v>
      </c>
      <c r="J274" s="24"/>
      <c r="K274" s="24"/>
      <c r="L274" s="24"/>
      <c r="M274" s="153">
        <f>G274+H274+I274+J274+L274+K274</f>
        <v>50955574.559999995</v>
      </c>
    </row>
    <row r="275" spans="1:13" ht="15">
      <c r="A275" s="151">
        <v>2</v>
      </c>
      <c r="B275" s="152" t="s">
        <v>288</v>
      </c>
      <c r="C275" s="207"/>
      <c r="D275" s="212"/>
      <c r="E275" s="207"/>
      <c r="F275" s="152"/>
      <c r="G275" s="24"/>
      <c r="H275" s="24">
        <v>10000000</v>
      </c>
      <c r="I275" s="24">
        <v>153141200</v>
      </c>
      <c r="J275" s="24">
        <v>54380400</v>
      </c>
      <c r="K275" s="24">
        <v>27190200</v>
      </c>
      <c r="L275" s="24">
        <v>27190200</v>
      </c>
      <c r="M275" s="153">
        <f aca="true" t="shared" si="5" ref="M275:M288">G275+H275+I275+J275+L275+K275</f>
        <v>271902000</v>
      </c>
    </row>
    <row r="276" spans="1:13" ht="15">
      <c r="A276" s="151">
        <v>3</v>
      </c>
      <c r="B276" s="17" t="s">
        <v>289</v>
      </c>
      <c r="C276" s="18"/>
      <c r="D276" s="19"/>
      <c r="E276" s="19"/>
      <c r="F276" s="152"/>
      <c r="G276" s="24"/>
      <c r="H276" s="24">
        <v>14190480</v>
      </c>
      <c r="I276" s="24">
        <v>56761920</v>
      </c>
      <c r="J276" s="24"/>
      <c r="K276" s="24"/>
      <c r="L276" s="24"/>
      <c r="M276" s="153">
        <f t="shared" si="5"/>
        <v>70952400</v>
      </c>
    </row>
    <row r="277" spans="1:13" ht="15">
      <c r="A277" s="151">
        <v>4</v>
      </c>
      <c r="B277" s="17" t="s">
        <v>290</v>
      </c>
      <c r="C277" s="18"/>
      <c r="D277" s="19"/>
      <c r="E277" s="19"/>
      <c r="F277" s="152"/>
      <c r="G277" s="24"/>
      <c r="H277" s="24">
        <v>5581200</v>
      </c>
      <c r="I277" s="24">
        <v>22324800</v>
      </c>
      <c r="J277" s="24"/>
      <c r="K277" s="24"/>
      <c r="L277" s="24"/>
      <c r="M277" s="153">
        <f t="shared" si="5"/>
        <v>27906000</v>
      </c>
    </row>
    <row r="278" spans="1:13" ht="15">
      <c r="A278" s="151">
        <v>5</v>
      </c>
      <c r="B278" s="17" t="s">
        <v>291</v>
      </c>
      <c r="C278" s="18"/>
      <c r="D278" s="19"/>
      <c r="E278" s="19"/>
      <c r="F278" s="152"/>
      <c r="G278" s="24"/>
      <c r="H278" s="24">
        <v>1901516.8536959998</v>
      </c>
      <c r="I278" s="24">
        <v>7606067.414783999</v>
      </c>
      <c r="J278" s="24"/>
      <c r="K278" s="24"/>
      <c r="L278" s="24"/>
      <c r="M278" s="153">
        <f t="shared" si="5"/>
        <v>9507584.26848</v>
      </c>
    </row>
    <row r="279" spans="1:13" ht="15">
      <c r="A279" s="151">
        <v>6</v>
      </c>
      <c r="B279" s="17" t="s">
        <v>292</v>
      </c>
      <c r="C279" s="18"/>
      <c r="D279" s="19"/>
      <c r="E279" s="19"/>
      <c r="F279" s="152"/>
      <c r="G279" s="24"/>
      <c r="H279" s="24">
        <v>2728316.853696</v>
      </c>
      <c r="I279" s="24">
        <v>10913267.414784</v>
      </c>
      <c r="J279" s="24"/>
      <c r="K279" s="24"/>
      <c r="L279" s="24"/>
      <c r="M279" s="153">
        <f t="shared" si="5"/>
        <v>13641584.26848</v>
      </c>
    </row>
    <row r="280" spans="1:13" ht="25.5">
      <c r="A280" s="151">
        <v>7</v>
      </c>
      <c r="B280" s="154" t="s">
        <v>293</v>
      </c>
      <c r="C280" s="18"/>
      <c r="D280" s="19"/>
      <c r="E280" s="19"/>
      <c r="F280" s="152"/>
      <c r="G280" s="24"/>
      <c r="H280" s="24">
        <v>84000000</v>
      </c>
      <c r="I280" s="24">
        <v>126000000</v>
      </c>
      <c r="J280" s="24">
        <v>126000000</v>
      </c>
      <c r="K280" s="24">
        <v>42000000</v>
      </c>
      <c r="L280" s="24">
        <v>42000000</v>
      </c>
      <c r="M280" s="153">
        <f t="shared" si="5"/>
        <v>420000000</v>
      </c>
    </row>
    <row r="281" spans="1:13" ht="28.5">
      <c r="A281" s="151">
        <v>8</v>
      </c>
      <c r="B281" s="22" t="s">
        <v>294</v>
      </c>
      <c r="C281" s="23"/>
      <c r="D281" s="23"/>
      <c r="E281" s="23"/>
      <c r="F281" s="152"/>
      <c r="G281" s="24"/>
      <c r="H281" s="24">
        <v>40000000</v>
      </c>
      <c r="I281" s="24">
        <v>260000000</v>
      </c>
      <c r="J281" s="24">
        <v>180000000</v>
      </c>
      <c r="K281" s="24">
        <v>60000000</v>
      </c>
      <c r="L281" s="24">
        <v>60000000</v>
      </c>
      <c r="M281" s="153">
        <f t="shared" si="5"/>
        <v>600000000</v>
      </c>
    </row>
    <row r="282" spans="1:13" ht="28.5">
      <c r="A282" s="151">
        <v>9</v>
      </c>
      <c r="B282" s="22" t="s">
        <v>295</v>
      </c>
      <c r="C282" s="23" t="s">
        <v>9</v>
      </c>
      <c r="D282" s="23" t="s">
        <v>10</v>
      </c>
      <c r="E282" s="23" t="s">
        <v>284</v>
      </c>
      <c r="F282" s="152"/>
      <c r="G282" s="24"/>
      <c r="H282" s="24">
        <v>111407371.38060796</v>
      </c>
      <c r="I282" s="24">
        <v>206592628.619392</v>
      </c>
      <c r="J282" s="24">
        <v>194000000</v>
      </c>
      <c r="K282" s="24">
        <v>54000000</v>
      </c>
      <c r="L282" s="24">
        <v>54000000</v>
      </c>
      <c r="M282" s="153">
        <f t="shared" si="5"/>
        <v>620000000</v>
      </c>
    </row>
    <row r="283" spans="1:13" ht="15">
      <c r="A283" s="151">
        <v>10</v>
      </c>
      <c r="B283" s="22" t="s">
        <v>296</v>
      </c>
      <c r="C283" s="23"/>
      <c r="D283" s="23"/>
      <c r="E283" s="23"/>
      <c r="F283" s="152"/>
      <c r="G283" s="24"/>
      <c r="H283" s="24">
        <v>40000000</v>
      </c>
      <c r="I283" s="24">
        <v>248000000</v>
      </c>
      <c r="J283" s="24">
        <v>174000000</v>
      </c>
      <c r="K283" s="24">
        <v>54000000</v>
      </c>
      <c r="L283" s="24">
        <v>54000000</v>
      </c>
      <c r="M283" s="153">
        <f t="shared" si="5"/>
        <v>570000000</v>
      </c>
    </row>
    <row r="284" spans="1:13" ht="15">
      <c r="A284" s="151">
        <v>11</v>
      </c>
      <c r="B284" s="22" t="s">
        <v>297</v>
      </c>
      <c r="C284" s="23"/>
      <c r="D284" s="23"/>
      <c r="E284" s="23"/>
      <c r="F284" s="152"/>
      <c r="G284" s="24"/>
      <c r="H284" s="24">
        <v>100000000</v>
      </c>
      <c r="I284" s="24">
        <v>60000000</v>
      </c>
      <c r="J284" s="24"/>
      <c r="K284" s="24"/>
      <c r="L284" s="24"/>
      <c r="M284" s="153">
        <f t="shared" si="5"/>
        <v>160000000</v>
      </c>
    </row>
    <row r="285" spans="1:13" ht="15">
      <c r="A285" s="151">
        <v>12</v>
      </c>
      <c r="B285" s="22" t="s">
        <v>298</v>
      </c>
      <c r="C285" s="23"/>
      <c r="D285" s="23"/>
      <c r="E285" s="23"/>
      <c r="F285" s="152"/>
      <c r="G285" s="24"/>
      <c r="H285" s="24">
        <v>100000000</v>
      </c>
      <c r="I285" s="24">
        <v>90000000</v>
      </c>
      <c r="J285" s="24"/>
      <c r="K285" s="24"/>
      <c r="L285" s="24"/>
      <c r="M285" s="153">
        <f t="shared" si="5"/>
        <v>190000000</v>
      </c>
    </row>
    <row r="286" spans="1:13" ht="15">
      <c r="A286" s="434">
        <v>13</v>
      </c>
      <c r="B286" s="22" t="s">
        <v>299</v>
      </c>
      <c r="C286" s="23"/>
      <c r="D286" s="23"/>
      <c r="E286" s="23"/>
      <c r="F286" s="152"/>
      <c r="G286" s="24"/>
      <c r="H286" s="24">
        <v>18973028.619392037</v>
      </c>
      <c r="I286" s="24">
        <v>59026971.380607724</v>
      </c>
      <c r="J286" s="24"/>
      <c r="K286" s="24"/>
      <c r="L286" s="24"/>
      <c r="M286" s="153">
        <f t="shared" si="5"/>
        <v>77999999.99999976</v>
      </c>
    </row>
    <row r="287" spans="1:13" ht="15">
      <c r="A287" s="434"/>
      <c r="B287" s="22" t="s">
        <v>300</v>
      </c>
      <c r="C287" s="23"/>
      <c r="D287" s="23"/>
      <c r="E287" s="23"/>
      <c r="F287" s="152"/>
      <c r="G287" s="24"/>
      <c r="H287" s="24"/>
      <c r="I287" s="24">
        <v>60000000</v>
      </c>
      <c r="J287" s="24"/>
      <c r="K287" s="24"/>
      <c r="L287" s="24"/>
      <c r="M287" s="153">
        <f t="shared" si="5"/>
        <v>60000000</v>
      </c>
    </row>
    <row r="288" spans="1:13" ht="15">
      <c r="A288" s="434"/>
      <c r="B288" s="22" t="s">
        <v>301</v>
      </c>
      <c r="C288" s="23"/>
      <c r="D288" s="23"/>
      <c r="E288" s="23"/>
      <c r="F288" s="152"/>
      <c r="G288" s="24"/>
      <c r="H288" s="24"/>
      <c r="I288" s="24">
        <v>57000000</v>
      </c>
      <c r="J288" s="24"/>
      <c r="K288" s="24"/>
      <c r="L288" s="24"/>
      <c r="M288" s="153">
        <f t="shared" si="5"/>
        <v>57000000</v>
      </c>
    </row>
    <row r="289" spans="1:13" ht="15">
      <c r="A289" s="146" t="s">
        <v>6</v>
      </c>
      <c r="B289" s="147" t="s">
        <v>389</v>
      </c>
      <c r="C289" s="206"/>
      <c r="D289" s="206"/>
      <c r="E289" s="206"/>
      <c r="F289" s="148"/>
      <c r="G289" s="149">
        <f>G273+G268</f>
        <v>40000000</v>
      </c>
      <c r="H289" s="198">
        <f aca="true" t="shared" si="6" ref="H289:M289">H273+H268</f>
        <v>958973028.619392</v>
      </c>
      <c r="I289" s="149">
        <f t="shared" si="6"/>
        <v>2404131314.4775677</v>
      </c>
      <c r="J289" s="149">
        <f t="shared" si="6"/>
        <v>1346380400</v>
      </c>
      <c r="K289" s="149">
        <f t="shared" si="6"/>
        <v>475190200</v>
      </c>
      <c r="L289" s="149">
        <f t="shared" si="6"/>
        <v>415190200</v>
      </c>
      <c r="M289" s="150">
        <f t="shared" si="6"/>
        <v>5599865143.09696</v>
      </c>
    </row>
    <row r="290" spans="1:13" ht="15">
      <c r="A290" s="146" t="s">
        <v>12</v>
      </c>
      <c r="B290" s="147" t="s">
        <v>273</v>
      </c>
      <c r="C290" s="206"/>
      <c r="D290" s="206"/>
      <c r="E290" s="206"/>
      <c r="F290" s="148"/>
      <c r="G290" s="155"/>
      <c r="H290" s="199">
        <v>600000000</v>
      </c>
      <c r="I290" s="155">
        <v>600000000</v>
      </c>
      <c r="J290" s="155">
        <v>600000000</v>
      </c>
      <c r="K290" s="155">
        <v>400000000</v>
      </c>
      <c r="L290" s="155">
        <v>300000000</v>
      </c>
      <c r="M290" s="216">
        <v>2500000000</v>
      </c>
    </row>
    <row r="291" spans="1:13" ht="15">
      <c r="A291" s="146" t="s">
        <v>20</v>
      </c>
      <c r="B291" s="147" t="s">
        <v>274</v>
      </c>
      <c r="C291" s="206"/>
      <c r="D291" s="206"/>
      <c r="E291" s="206"/>
      <c r="F291" s="148"/>
      <c r="G291" s="155"/>
      <c r="H291" s="199">
        <v>250000000</v>
      </c>
      <c r="I291" s="155">
        <v>750000000</v>
      </c>
      <c r="J291" s="155">
        <v>500000000</v>
      </c>
      <c r="K291" s="155">
        <v>500000000</v>
      </c>
      <c r="L291" s="155">
        <v>500000000</v>
      </c>
      <c r="M291" s="216">
        <v>2500000000</v>
      </c>
    </row>
    <row r="292" spans="1:13" ht="15.75" thickBot="1">
      <c r="A292" s="156"/>
      <c r="B292" s="157" t="s">
        <v>302</v>
      </c>
      <c r="C292" s="208"/>
      <c r="D292" s="208"/>
      <c r="E292" s="208"/>
      <c r="F292" s="142"/>
      <c r="G292" s="158">
        <f>G289+G290+G291</f>
        <v>40000000</v>
      </c>
      <c r="H292" s="196">
        <f aca="true" t="shared" si="7" ref="H292:M292">H289+H290+H291</f>
        <v>1808973028.619392</v>
      </c>
      <c r="I292" s="158">
        <f t="shared" si="7"/>
        <v>3754131314.4775677</v>
      </c>
      <c r="J292" s="158">
        <f t="shared" si="7"/>
        <v>2446380400</v>
      </c>
      <c r="K292" s="158">
        <f t="shared" si="7"/>
        <v>1375190200</v>
      </c>
      <c r="L292" s="158">
        <f t="shared" si="7"/>
        <v>1215190200</v>
      </c>
      <c r="M292" s="217">
        <f t="shared" si="7"/>
        <v>10599865143.09696</v>
      </c>
    </row>
    <row r="293" ht="15.75" thickTop="1"/>
    <row r="361" ht="15"/>
    <row r="362" ht="15"/>
    <row r="363" ht="15"/>
    <row r="364" ht="15"/>
    <row r="365" ht="15"/>
    <row r="366" ht="15"/>
    <row r="367" ht="15"/>
    <row r="368" ht="15"/>
    <row r="369" ht="15"/>
    <row r="381" ht="15"/>
    <row r="382" ht="15"/>
    <row r="383" ht="15"/>
    <row r="384" ht="15"/>
    <row r="385" ht="15"/>
    <row r="386" ht="15"/>
    <row r="387" ht="15"/>
    <row r="388" ht="15"/>
  </sheetData>
  <sheetProtection/>
  <autoFilter ref="C1:C293"/>
  <mergeCells count="27">
    <mergeCell ref="A1:L1"/>
    <mergeCell ref="G175:G177"/>
    <mergeCell ref="H175:H177"/>
    <mergeCell ref="L175:L177"/>
    <mergeCell ref="A160:D160"/>
    <mergeCell ref="G172:G174"/>
    <mergeCell ref="H172:H174"/>
    <mergeCell ref="L172:L174"/>
    <mergeCell ref="H183:H185"/>
    <mergeCell ref="L183:L185"/>
    <mergeCell ref="H187:H190"/>
    <mergeCell ref="L187:L190"/>
    <mergeCell ref="I191:I193"/>
    <mergeCell ref="L191:L193"/>
    <mergeCell ref="G194:G197"/>
    <mergeCell ref="H194:H197"/>
    <mergeCell ref="I194:I197"/>
    <mergeCell ref="L194:L197"/>
    <mergeCell ref="I198:I202"/>
    <mergeCell ref="L198:L202"/>
    <mergeCell ref="A286:A288"/>
    <mergeCell ref="L222:L224"/>
    <mergeCell ref="L225:L227"/>
    <mergeCell ref="L237:L240"/>
    <mergeCell ref="L244:L247"/>
    <mergeCell ref="L248:L251"/>
    <mergeCell ref="A260:A262"/>
  </mergeCells>
  <printOptions/>
  <pageMargins left="0.6" right="0.2" top="0.38" bottom="0.29" header="0.21" footer="0.25"/>
  <pageSetup horizontalDpi="600" verticalDpi="600"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7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IV65536"/>
    </sheetView>
  </sheetViews>
  <sheetFormatPr defaultColWidth="9.140625" defaultRowHeight="15"/>
  <cols>
    <col min="1" max="1" width="6.57421875" style="0" customWidth="1"/>
    <col min="2" max="2" width="100.00390625" style="0" customWidth="1"/>
    <col min="3" max="3" width="14.7109375" style="0" customWidth="1"/>
    <col min="4" max="4" width="12.8515625" style="0" hidden="1" customWidth="1"/>
    <col min="5" max="5" width="17.140625" style="0" hidden="1" customWidth="1"/>
    <col min="6" max="6" width="18.28125" style="0" customWidth="1"/>
    <col min="7" max="7" width="17.00390625" style="0" customWidth="1"/>
    <col min="8" max="10" width="16.57421875" style="0" customWidth="1"/>
    <col min="11" max="11" width="17.28125" style="0" customWidth="1"/>
    <col min="12" max="12" width="12.7109375" style="0" customWidth="1"/>
    <col min="13" max="13" width="14.8515625" style="0" customWidth="1"/>
    <col min="14" max="14" width="14.421875" style="0" customWidth="1"/>
    <col min="15" max="15" width="15.00390625" style="0" customWidth="1"/>
    <col min="16" max="16" width="11.28125" style="0" customWidth="1"/>
    <col min="17" max="17" width="11.00390625" style="0" customWidth="1"/>
    <col min="18" max="18" width="13.8515625" style="0" customWidth="1"/>
    <col min="19" max="19" width="13.7109375" style="0" customWidth="1"/>
    <col min="20" max="20" width="13.140625" style="0" customWidth="1"/>
    <col min="21" max="21" width="11.28125" style="0" customWidth="1"/>
    <col min="22" max="22" width="11.421875" style="0" customWidth="1"/>
    <col min="23" max="23" width="12.00390625" style="0" customWidth="1"/>
    <col min="24" max="24" width="14.8515625" style="0" customWidth="1"/>
    <col min="25" max="25" width="9.140625" style="0" customWidth="1"/>
    <col min="26" max="26" width="14.57421875" style="0" customWidth="1"/>
    <col min="27" max="27" width="13.28125" style="0" customWidth="1"/>
    <col min="28" max="28" width="15.7109375" style="0" customWidth="1"/>
    <col min="29" max="29" width="12.421875" style="0" customWidth="1"/>
    <col min="30" max="30" width="14.8515625" style="0" customWidth="1"/>
    <col min="31" max="31" width="18.57421875" style="0" customWidth="1"/>
    <col min="32" max="32" width="14.00390625" style="0" customWidth="1"/>
    <col min="33" max="35" width="9.140625" style="0" customWidth="1"/>
  </cols>
  <sheetData>
    <row r="1" spans="1:34" ht="17.25" thickBot="1" thickTop="1">
      <c r="A1" s="463" t="s">
        <v>0</v>
      </c>
      <c r="B1" s="466" t="s">
        <v>1</v>
      </c>
      <c r="C1" s="469" t="s">
        <v>2</v>
      </c>
      <c r="D1" s="472" t="s">
        <v>3</v>
      </c>
      <c r="E1" s="475" t="s">
        <v>4</v>
      </c>
      <c r="F1" s="460" t="s">
        <v>436</v>
      </c>
      <c r="G1" s="454" t="s">
        <v>157</v>
      </c>
      <c r="H1" s="454" t="s">
        <v>437</v>
      </c>
      <c r="I1" s="454" t="s">
        <v>438</v>
      </c>
      <c r="J1" s="454" t="s">
        <v>439</v>
      </c>
      <c r="K1" s="454" t="s">
        <v>60</v>
      </c>
      <c r="L1" s="457" t="s">
        <v>392</v>
      </c>
      <c r="M1" s="458"/>
      <c r="N1" s="458"/>
      <c r="O1" s="459"/>
      <c r="P1" s="457" t="s">
        <v>393</v>
      </c>
      <c r="Q1" s="458"/>
      <c r="R1" s="458"/>
      <c r="S1" s="459"/>
      <c r="T1" s="451" t="s">
        <v>394</v>
      </c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452"/>
      <c r="AH1" s="453"/>
    </row>
    <row r="2" spans="1:34" ht="17.25" thickBot="1" thickTop="1">
      <c r="A2" s="464"/>
      <c r="B2" s="467"/>
      <c r="C2" s="470"/>
      <c r="D2" s="473"/>
      <c r="E2" s="476"/>
      <c r="F2" s="461"/>
      <c r="G2" s="455"/>
      <c r="H2" s="455"/>
      <c r="I2" s="455"/>
      <c r="J2" s="455"/>
      <c r="K2" s="455"/>
      <c r="L2" s="457" t="s">
        <v>395</v>
      </c>
      <c r="M2" s="458"/>
      <c r="N2" s="457" t="s">
        <v>396</v>
      </c>
      <c r="O2" s="458"/>
      <c r="P2" s="457" t="s">
        <v>397</v>
      </c>
      <c r="Q2" s="458"/>
      <c r="R2" s="457" t="s">
        <v>398</v>
      </c>
      <c r="S2" s="458"/>
      <c r="T2" s="228"/>
      <c r="U2" s="451" t="s">
        <v>399</v>
      </c>
      <c r="V2" s="452"/>
      <c r="W2" s="452"/>
      <c r="X2" s="453"/>
      <c r="Y2" s="452" t="s">
        <v>400</v>
      </c>
      <c r="Z2" s="452"/>
      <c r="AA2" s="452"/>
      <c r="AB2" s="452"/>
      <c r="AC2" s="453"/>
      <c r="AD2" s="451" t="s">
        <v>401</v>
      </c>
      <c r="AE2" s="452"/>
      <c r="AF2" s="452"/>
      <c r="AG2" s="452"/>
      <c r="AH2" s="453"/>
    </row>
    <row r="3" spans="1:34" ht="64.5" thickBot="1" thickTop="1">
      <c r="A3" s="465"/>
      <c r="B3" s="468"/>
      <c r="C3" s="471"/>
      <c r="D3" s="474"/>
      <c r="E3" s="477"/>
      <c r="F3" s="462"/>
      <c r="G3" s="456"/>
      <c r="H3" s="456"/>
      <c r="I3" s="456"/>
      <c r="J3" s="456"/>
      <c r="K3" s="456"/>
      <c r="L3" s="229" t="s">
        <v>402</v>
      </c>
      <c r="M3" s="229" t="s">
        <v>403</v>
      </c>
      <c r="N3" s="229" t="s">
        <v>404</v>
      </c>
      <c r="O3" s="229" t="s">
        <v>405</v>
      </c>
      <c r="P3" s="229" t="s">
        <v>406</v>
      </c>
      <c r="Q3" s="229" t="s">
        <v>407</v>
      </c>
      <c r="R3" s="229" t="s">
        <v>406</v>
      </c>
      <c r="S3" s="229" t="s">
        <v>407</v>
      </c>
      <c r="T3" s="230" t="s">
        <v>408</v>
      </c>
      <c r="U3" s="231" t="s">
        <v>409</v>
      </c>
      <c r="V3" s="232" t="s">
        <v>410</v>
      </c>
      <c r="W3" s="231" t="s">
        <v>411</v>
      </c>
      <c r="X3" s="232" t="s">
        <v>412</v>
      </c>
      <c r="Y3" s="231" t="s">
        <v>413</v>
      </c>
      <c r="Z3" s="231" t="s">
        <v>414</v>
      </c>
      <c r="AA3" s="231" t="s">
        <v>415</v>
      </c>
      <c r="AB3" s="231" t="s">
        <v>416</v>
      </c>
      <c r="AC3" s="231" t="s">
        <v>417</v>
      </c>
      <c r="AD3" s="231" t="s">
        <v>418</v>
      </c>
      <c r="AE3" s="233" t="s">
        <v>419</v>
      </c>
      <c r="AF3" s="233" t="s">
        <v>420</v>
      </c>
      <c r="AG3" s="231" t="s">
        <v>421</v>
      </c>
      <c r="AH3" s="231" t="s">
        <v>422</v>
      </c>
    </row>
    <row r="4" spans="1:34" ht="15.75" thickTop="1">
      <c r="A4" s="234" t="s">
        <v>6</v>
      </c>
      <c r="B4" s="273" t="s">
        <v>7</v>
      </c>
      <c r="C4" s="326"/>
      <c r="D4" s="236"/>
      <c r="E4" s="327"/>
      <c r="F4" s="314">
        <f>SUM(F5:F14)</f>
        <v>128528375</v>
      </c>
      <c r="G4" s="298">
        <f>SUM(G5:G14)</f>
        <v>947500000</v>
      </c>
      <c r="H4" s="298">
        <f>SUM(H5:H14)</f>
        <v>1317500000</v>
      </c>
      <c r="I4" s="298">
        <f>SUM(I5:I14)</f>
        <v>700000000</v>
      </c>
      <c r="J4" s="298">
        <f>SUM(J5:J14)</f>
        <v>250000000</v>
      </c>
      <c r="K4" s="298">
        <f>SUM(K5:K14)</f>
        <v>3343528375</v>
      </c>
      <c r="L4" s="238"/>
      <c r="M4" s="236"/>
      <c r="N4" s="236"/>
      <c r="O4" s="236"/>
      <c r="P4" s="236"/>
      <c r="Q4" s="236"/>
      <c r="R4" s="236"/>
      <c r="S4" s="237"/>
      <c r="T4" s="235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7"/>
    </row>
    <row r="5" spans="1:34" ht="20.25" customHeight="1">
      <c r="A5" s="239">
        <v>1</v>
      </c>
      <c r="B5" s="274" t="s">
        <v>8</v>
      </c>
      <c r="C5" s="328" t="s">
        <v>9</v>
      </c>
      <c r="D5" s="41" t="s">
        <v>10</v>
      </c>
      <c r="E5" s="329" t="s">
        <v>70</v>
      </c>
      <c r="F5" s="315">
        <v>128528375</v>
      </c>
      <c r="G5" s="25"/>
      <c r="H5" s="25"/>
      <c r="I5" s="25"/>
      <c r="J5" s="25"/>
      <c r="K5" s="300">
        <f>F5+G5+H5+I5+J5</f>
        <v>128528375</v>
      </c>
      <c r="L5" s="241"/>
      <c r="M5" s="152"/>
      <c r="N5" s="152"/>
      <c r="O5" s="152"/>
      <c r="P5" s="152"/>
      <c r="Q5" s="152"/>
      <c r="R5" s="152"/>
      <c r="S5" s="57"/>
      <c r="T5" s="240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57"/>
    </row>
    <row r="6" spans="1:34" ht="15">
      <c r="A6" s="239">
        <v>2</v>
      </c>
      <c r="B6" s="274" t="s">
        <v>304</v>
      </c>
      <c r="C6" s="328" t="s">
        <v>305</v>
      </c>
      <c r="D6" s="41" t="s">
        <v>306</v>
      </c>
      <c r="E6" s="329" t="s">
        <v>307</v>
      </c>
      <c r="F6" s="315"/>
      <c r="G6" s="25">
        <v>200000000</v>
      </c>
      <c r="H6" s="25"/>
      <c r="I6" s="25"/>
      <c r="J6" s="25"/>
      <c r="K6" s="300">
        <f aca="true" t="shared" si="0" ref="K6:K14">F6+G6+H6+I6+J6</f>
        <v>200000000</v>
      </c>
      <c r="L6" s="241"/>
      <c r="M6" s="152"/>
      <c r="N6" s="152"/>
      <c r="O6" s="152"/>
      <c r="P6" s="152"/>
      <c r="Q6" s="152"/>
      <c r="R6" s="152"/>
      <c r="S6" s="57"/>
      <c r="T6" s="240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57"/>
    </row>
    <row r="7" spans="1:34" ht="15">
      <c r="A7" s="239">
        <v>3</v>
      </c>
      <c r="B7" s="275" t="s">
        <v>351</v>
      </c>
      <c r="C7" s="330" t="s">
        <v>305</v>
      </c>
      <c r="D7" s="23" t="s">
        <v>306</v>
      </c>
      <c r="E7" s="331" t="s">
        <v>307</v>
      </c>
      <c r="F7" s="315"/>
      <c r="G7" s="299"/>
      <c r="H7" s="299">
        <v>400000000</v>
      </c>
      <c r="I7" s="299"/>
      <c r="J7" s="299"/>
      <c r="K7" s="300">
        <f t="shared" si="0"/>
        <v>400000000</v>
      </c>
      <c r="L7" s="241"/>
      <c r="M7" s="152"/>
      <c r="N7" s="152"/>
      <c r="O7" s="152"/>
      <c r="P7" s="152"/>
      <c r="Q7" s="152"/>
      <c r="R7" s="152"/>
      <c r="S7" s="57"/>
      <c r="T7" s="240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57"/>
    </row>
    <row r="8" spans="1:34" ht="15">
      <c r="A8" s="239">
        <v>4</v>
      </c>
      <c r="B8" s="276" t="s">
        <v>352</v>
      </c>
      <c r="C8" s="328" t="s">
        <v>305</v>
      </c>
      <c r="D8" s="41" t="s">
        <v>306</v>
      </c>
      <c r="E8" s="329" t="s">
        <v>281</v>
      </c>
      <c r="F8" s="315"/>
      <c r="G8" s="25"/>
      <c r="H8" s="25">
        <v>600000000</v>
      </c>
      <c r="I8" s="25"/>
      <c r="J8" s="25"/>
      <c r="K8" s="300">
        <f t="shared" si="0"/>
        <v>600000000</v>
      </c>
      <c r="L8" s="241"/>
      <c r="M8" s="152"/>
      <c r="N8" s="152"/>
      <c r="O8" s="152"/>
      <c r="P8" s="152"/>
      <c r="Q8" s="152"/>
      <c r="R8" s="152"/>
      <c r="S8" s="57"/>
      <c r="T8" s="240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57"/>
    </row>
    <row r="9" spans="1:34" ht="15">
      <c r="A9" s="239">
        <v>5</v>
      </c>
      <c r="B9" s="275" t="s">
        <v>353</v>
      </c>
      <c r="C9" s="330" t="s">
        <v>305</v>
      </c>
      <c r="D9" s="23" t="s">
        <v>306</v>
      </c>
      <c r="E9" s="331" t="s">
        <v>386</v>
      </c>
      <c r="F9" s="315"/>
      <c r="G9" s="299"/>
      <c r="H9" s="299"/>
      <c r="I9" s="299">
        <v>450000000</v>
      </c>
      <c r="J9" s="299"/>
      <c r="K9" s="300">
        <f t="shared" si="0"/>
        <v>450000000</v>
      </c>
      <c r="L9" s="241"/>
      <c r="M9" s="152"/>
      <c r="N9" s="152"/>
      <c r="O9" s="152"/>
      <c r="P9" s="152"/>
      <c r="Q9" s="152"/>
      <c r="R9" s="152"/>
      <c r="S9" s="57"/>
      <c r="T9" s="240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57"/>
    </row>
    <row r="10" spans="1:34" ht="15">
      <c r="A10" s="239">
        <v>6</v>
      </c>
      <c r="B10" s="275" t="s">
        <v>308</v>
      </c>
      <c r="C10" s="330" t="s">
        <v>305</v>
      </c>
      <c r="D10" s="23" t="s">
        <v>306</v>
      </c>
      <c r="E10" s="331" t="s">
        <v>310</v>
      </c>
      <c r="F10" s="315"/>
      <c r="G10" s="299">
        <v>140000000</v>
      </c>
      <c r="H10" s="299"/>
      <c r="I10" s="299"/>
      <c r="J10" s="299"/>
      <c r="K10" s="300">
        <f t="shared" si="0"/>
        <v>140000000</v>
      </c>
      <c r="L10" s="241"/>
      <c r="M10" s="152"/>
      <c r="N10" s="152"/>
      <c r="O10" s="152"/>
      <c r="P10" s="152"/>
      <c r="Q10" s="152"/>
      <c r="R10" s="152"/>
      <c r="S10" s="57"/>
      <c r="T10" s="240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57"/>
    </row>
    <row r="11" spans="1:34" ht="28.5">
      <c r="A11" s="239">
        <v>7</v>
      </c>
      <c r="B11" s="275" t="s">
        <v>311</v>
      </c>
      <c r="C11" s="330" t="s">
        <v>309</v>
      </c>
      <c r="D11" s="23" t="s">
        <v>10</v>
      </c>
      <c r="E11" s="331" t="s">
        <v>312</v>
      </c>
      <c r="F11" s="315"/>
      <c r="G11" s="299">
        <v>140000000</v>
      </c>
      <c r="H11" s="299"/>
      <c r="I11" s="299"/>
      <c r="J11" s="299"/>
      <c r="K11" s="300">
        <f t="shared" si="0"/>
        <v>140000000</v>
      </c>
      <c r="L11" s="241"/>
      <c r="M11" s="152"/>
      <c r="N11" s="152"/>
      <c r="O11" s="152"/>
      <c r="P11" s="152"/>
      <c r="Q11" s="152"/>
      <c r="R11" s="152"/>
      <c r="S11" s="57"/>
      <c r="T11" s="240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57"/>
    </row>
    <row r="12" spans="1:34" ht="28.5">
      <c r="A12" s="239">
        <v>8</v>
      </c>
      <c r="B12" s="275" t="s">
        <v>313</v>
      </c>
      <c r="C12" s="330" t="s">
        <v>11</v>
      </c>
      <c r="D12" s="23" t="s">
        <v>10</v>
      </c>
      <c r="E12" s="331" t="s">
        <v>314</v>
      </c>
      <c r="F12" s="315"/>
      <c r="G12" s="299">
        <v>250000000</v>
      </c>
      <c r="H12" s="299"/>
      <c r="I12" s="299"/>
      <c r="J12" s="299"/>
      <c r="K12" s="300">
        <f t="shared" si="0"/>
        <v>250000000</v>
      </c>
      <c r="L12" s="241"/>
      <c r="M12" s="152"/>
      <c r="N12" s="152"/>
      <c r="O12" s="152"/>
      <c r="P12" s="152"/>
      <c r="Q12" s="152"/>
      <c r="R12" s="152"/>
      <c r="S12" s="57"/>
      <c r="T12" s="240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57"/>
    </row>
    <row r="13" spans="1:34" ht="28.5">
      <c r="A13" s="239">
        <v>9</v>
      </c>
      <c r="B13" s="275" t="s">
        <v>368</v>
      </c>
      <c r="C13" s="330" t="s">
        <v>350</v>
      </c>
      <c r="D13" s="23" t="s">
        <v>10</v>
      </c>
      <c r="E13" s="331" t="s">
        <v>385</v>
      </c>
      <c r="F13" s="315"/>
      <c r="G13" s="299"/>
      <c r="H13" s="299">
        <v>100000000</v>
      </c>
      <c r="I13" s="299">
        <v>250000000</v>
      </c>
      <c r="J13" s="299">
        <v>250000000</v>
      </c>
      <c r="K13" s="300">
        <f t="shared" si="0"/>
        <v>600000000</v>
      </c>
      <c r="L13" s="241"/>
      <c r="M13" s="152"/>
      <c r="N13" s="152"/>
      <c r="O13" s="152"/>
      <c r="P13" s="152"/>
      <c r="Q13" s="152"/>
      <c r="R13" s="152"/>
      <c r="S13" s="57"/>
      <c r="T13" s="240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57"/>
    </row>
    <row r="14" spans="1:34" ht="15">
      <c r="A14" s="239">
        <v>10</v>
      </c>
      <c r="B14" s="275" t="s">
        <v>315</v>
      </c>
      <c r="C14" s="330" t="s">
        <v>9</v>
      </c>
      <c r="D14" s="23" t="s">
        <v>316</v>
      </c>
      <c r="E14" s="331" t="s">
        <v>317</v>
      </c>
      <c r="F14" s="315"/>
      <c r="G14" s="299">
        <v>217500000</v>
      </c>
      <c r="H14" s="299">
        <v>217500000</v>
      </c>
      <c r="I14" s="299"/>
      <c r="J14" s="299"/>
      <c r="K14" s="300">
        <f t="shared" si="0"/>
        <v>435000000</v>
      </c>
      <c r="L14" s="241"/>
      <c r="M14" s="152"/>
      <c r="N14" s="152"/>
      <c r="O14" s="152"/>
      <c r="P14" s="152"/>
      <c r="Q14" s="152"/>
      <c r="R14" s="152"/>
      <c r="S14" s="57"/>
      <c r="T14" s="240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57"/>
    </row>
    <row r="15" spans="1:34" ht="15">
      <c r="A15" s="242" t="s">
        <v>12</v>
      </c>
      <c r="B15" s="244" t="s">
        <v>13</v>
      </c>
      <c r="C15" s="332"/>
      <c r="D15" s="301"/>
      <c r="E15" s="333"/>
      <c r="F15" s="316">
        <f>SUM(F16:F26)</f>
        <v>450000000</v>
      </c>
      <c r="G15" s="302">
        <f>SUM(G16:G26)</f>
        <v>662100000</v>
      </c>
      <c r="H15" s="302">
        <f>SUM(H16:H26)</f>
        <v>130000000</v>
      </c>
      <c r="I15" s="302">
        <f>SUM(I16:I26)</f>
        <v>200000000</v>
      </c>
      <c r="J15" s="302">
        <f>SUM(J16:J26)</f>
        <v>0</v>
      </c>
      <c r="K15" s="302">
        <f>SUM(K16:K26)</f>
        <v>1442100000</v>
      </c>
      <c r="L15" s="269"/>
      <c r="M15" s="243"/>
      <c r="N15" s="243"/>
      <c r="O15" s="243"/>
      <c r="P15" s="243"/>
      <c r="Q15" s="243"/>
      <c r="R15" s="243"/>
      <c r="S15" s="245"/>
      <c r="T15" s="267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5"/>
    </row>
    <row r="16" spans="1:34" ht="15">
      <c r="A16" s="239">
        <v>1</v>
      </c>
      <c r="B16" s="275" t="s">
        <v>16</v>
      </c>
      <c r="C16" s="330" t="s">
        <v>9</v>
      </c>
      <c r="D16" s="23" t="s">
        <v>14</v>
      </c>
      <c r="E16" s="331" t="s">
        <v>15</v>
      </c>
      <c r="F16" s="317">
        <v>140000000</v>
      </c>
      <c r="G16" s="25"/>
      <c r="H16" s="25"/>
      <c r="I16" s="25"/>
      <c r="J16" s="25"/>
      <c r="K16" s="300">
        <f>F16+G16+H16+I16+J16</f>
        <v>140000000</v>
      </c>
      <c r="L16" s="241"/>
      <c r="M16" s="152"/>
      <c r="N16" s="152"/>
      <c r="O16" s="152"/>
      <c r="P16" s="152"/>
      <c r="Q16" s="152"/>
      <c r="R16" s="152"/>
      <c r="S16" s="57"/>
      <c r="T16" s="240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57"/>
    </row>
    <row r="17" spans="1:34" ht="29.25" customHeight="1">
      <c r="A17" s="239">
        <v>2</v>
      </c>
      <c r="B17" s="275" t="s">
        <v>17</v>
      </c>
      <c r="C17" s="330" t="s">
        <v>11</v>
      </c>
      <c r="D17" s="23" t="s">
        <v>14</v>
      </c>
      <c r="E17" s="331" t="s">
        <v>15</v>
      </c>
      <c r="F17" s="317">
        <v>310000000</v>
      </c>
      <c r="G17" s="25"/>
      <c r="H17" s="25"/>
      <c r="I17" s="25"/>
      <c r="J17" s="25"/>
      <c r="K17" s="300">
        <f aca="true" t="shared" si="1" ref="K17:K26">F17+G17+H17+I17+J17</f>
        <v>310000000</v>
      </c>
      <c r="L17" s="241"/>
      <c r="M17" s="152"/>
      <c r="N17" s="152"/>
      <c r="O17" s="152"/>
      <c r="P17" s="152"/>
      <c r="Q17" s="152"/>
      <c r="R17" s="152"/>
      <c r="S17" s="57"/>
      <c r="T17" s="240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57"/>
    </row>
    <row r="18" spans="1:34" ht="15">
      <c r="A18" s="239">
        <v>3</v>
      </c>
      <c r="B18" s="277" t="s">
        <v>318</v>
      </c>
      <c r="C18" s="330" t="s">
        <v>319</v>
      </c>
      <c r="D18" s="23" t="s">
        <v>14</v>
      </c>
      <c r="E18" s="331" t="s">
        <v>15</v>
      </c>
      <c r="F18" s="318"/>
      <c r="G18" s="24">
        <v>60000000</v>
      </c>
      <c r="H18" s="24"/>
      <c r="I18" s="24"/>
      <c r="J18" s="24"/>
      <c r="K18" s="300">
        <f t="shared" si="1"/>
        <v>60000000</v>
      </c>
      <c r="L18" s="241"/>
      <c r="M18" s="152"/>
      <c r="N18" s="152"/>
      <c r="O18" s="152"/>
      <c r="P18" s="152"/>
      <c r="Q18" s="152"/>
      <c r="R18" s="152"/>
      <c r="S18" s="57"/>
      <c r="T18" s="240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57"/>
    </row>
    <row r="19" spans="1:34" ht="15">
      <c r="A19" s="239">
        <v>4</v>
      </c>
      <c r="B19" s="277" t="s">
        <v>320</v>
      </c>
      <c r="C19" s="330" t="s">
        <v>11</v>
      </c>
      <c r="D19" s="23" t="s">
        <v>14</v>
      </c>
      <c r="E19" s="331" t="s">
        <v>15</v>
      </c>
      <c r="F19" s="318"/>
      <c r="G19" s="24">
        <v>25000000</v>
      </c>
      <c r="H19" s="24"/>
      <c r="I19" s="24"/>
      <c r="J19" s="24"/>
      <c r="K19" s="300">
        <f t="shared" si="1"/>
        <v>25000000</v>
      </c>
      <c r="L19" s="241"/>
      <c r="M19" s="152"/>
      <c r="N19" s="152"/>
      <c r="O19" s="152"/>
      <c r="P19" s="152"/>
      <c r="Q19" s="152"/>
      <c r="R19" s="152"/>
      <c r="S19" s="57"/>
      <c r="T19" s="240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57"/>
    </row>
    <row r="20" spans="1:34" ht="15">
      <c r="A20" s="239">
        <v>5</v>
      </c>
      <c r="B20" s="277" t="s">
        <v>321</v>
      </c>
      <c r="C20" s="330" t="s">
        <v>322</v>
      </c>
      <c r="D20" s="23" t="s">
        <v>14</v>
      </c>
      <c r="E20" s="331" t="s">
        <v>15</v>
      </c>
      <c r="F20" s="318"/>
      <c r="G20" s="24">
        <v>81900000</v>
      </c>
      <c r="H20" s="22"/>
      <c r="I20" s="22"/>
      <c r="J20" s="22"/>
      <c r="K20" s="300">
        <f t="shared" si="1"/>
        <v>81900000</v>
      </c>
      <c r="L20" s="241"/>
      <c r="M20" s="152"/>
      <c r="N20" s="152"/>
      <c r="O20" s="152"/>
      <c r="P20" s="152"/>
      <c r="Q20" s="152"/>
      <c r="R20" s="152"/>
      <c r="S20" s="57"/>
      <c r="T20" s="240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57"/>
    </row>
    <row r="21" spans="1:34" ht="15">
      <c r="A21" s="239">
        <v>6</v>
      </c>
      <c r="B21" s="277" t="s">
        <v>323</v>
      </c>
      <c r="C21" s="330" t="s">
        <v>322</v>
      </c>
      <c r="D21" s="23" t="s">
        <v>14</v>
      </c>
      <c r="E21" s="331" t="s">
        <v>15</v>
      </c>
      <c r="F21" s="318"/>
      <c r="G21" s="24">
        <v>74200000</v>
      </c>
      <c r="H21" s="22"/>
      <c r="I21" s="22"/>
      <c r="J21" s="22"/>
      <c r="K21" s="300">
        <f t="shared" si="1"/>
        <v>74200000</v>
      </c>
      <c r="L21" s="241"/>
      <c r="M21" s="152"/>
      <c r="N21" s="152"/>
      <c r="O21" s="152"/>
      <c r="P21" s="152"/>
      <c r="Q21" s="152"/>
      <c r="R21" s="152"/>
      <c r="S21" s="57"/>
      <c r="T21" s="240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57"/>
    </row>
    <row r="22" spans="1:34" ht="15">
      <c r="A22" s="239">
        <v>7</v>
      </c>
      <c r="B22" s="277" t="s">
        <v>324</v>
      </c>
      <c r="C22" s="330" t="s">
        <v>322</v>
      </c>
      <c r="D22" s="23" t="s">
        <v>14</v>
      </c>
      <c r="E22" s="331" t="s">
        <v>15</v>
      </c>
      <c r="F22" s="318"/>
      <c r="G22" s="24">
        <v>205000000</v>
      </c>
      <c r="H22" s="22"/>
      <c r="I22" s="22"/>
      <c r="J22" s="22"/>
      <c r="K22" s="300">
        <f t="shared" si="1"/>
        <v>205000000</v>
      </c>
      <c r="L22" s="241"/>
      <c r="M22" s="152"/>
      <c r="N22" s="152"/>
      <c r="O22" s="152"/>
      <c r="P22" s="152"/>
      <c r="Q22" s="152"/>
      <c r="R22" s="152"/>
      <c r="S22" s="57"/>
      <c r="T22" s="240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57"/>
    </row>
    <row r="23" spans="1:34" ht="15">
      <c r="A23" s="239">
        <v>8</v>
      </c>
      <c r="B23" s="277" t="s">
        <v>325</v>
      </c>
      <c r="C23" s="330" t="s">
        <v>322</v>
      </c>
      <c r="D23" s="23" t="s">
        <v>14</v>
      </c>
      <c r="E23" s="331" t="s">
        <v>15</v>
      </c>
      <c r="F23" s="318"/>
      <c r="G23" s="24">
        <v>90000000</v>
      </c>
      <c r="H23" s="22"/>
      <c r="I23" s="22"/>
      <c r="J23" s="22"/>
      <c r="K23" s="300">
        <f t="shared" si="1"/>
        <v>90000000</v>
      </c>
      <c r="L23" s="241"/>
      <c r="M23" s="152"/>
      <c r="N23" s="152"/>
      <c r="O23" s="152"/>
      <c r="P23" s="152"/>
      <c r="Q23" s="152"/>
      <c r="R23" s="152"/>
      <c r="S23" s="57"/>
      <c r="T23" s="240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57"/>
    </row>
    <row r="24" spans="1:34" ht="15">
      <c r="A24" s="239">
        <v>9</v>
      </c>
      <c r="B24" s="277" t="s">
        <v>326</v>
      </c>
      <c r="C24" s="330" t="s">
        <v>322</v>
      </c>
      <c r="D24" s="23" t="s">
        <v>14</v>
      </c>
      <c r="E24" s="331" t="s">
        <v>15</v>
      </c>
      <c r="F24" s="318"/>
      <c r="G24" s="24">
        <v>46200000</v>
      </c>
      <c r="H24" s="22"/>
      <c r="I24" s="22"/>
      <c r="J24" s="22"/>
      <c r="K24" s="300">
        <f t="shared" si="1"/>
        <v>46200000</v>
      </c>
      <c r="L24" s="241"/>
      <c r="M24" s="152"/>
      <c r="N24" s="152"/>
      <c r="O24" s="152"/>
      <c r="P24" s="152"/>
      <c r="Q24" s="152"/>
      <c r="R24" s="152"/>
      <c r="S24" s="57"/>
      <c r="T24" s="240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57"/>
    </row>
    <row r="25" spans="1:34" ht="15">
      <c r="A25" s="239">
        <v>10</v>
      </c>
      <c r="B25" s="277" t="s">
        <v>354</v>
      </c>
      <c r="C25" s="330" t="s">
        <v>322</v>
      </c>
      <c r="D25" s="23" t="s">
        <v>14</v>
      </c>
      <c r="E25" s="331" t="s">
        <v>15</v>
      </c>
      <c r="F25" s="318"/>
      <c r="G25" s="24"/>
      <c r="H25" s="24">
        <v>130000000</v>
      </c>
      <c r="I25" s="24">
        <v>200000000</v>
      </c>
      <c r="J25" s="22"/>
      <c r="K25" s="300">
        <f t="shared" si="1"/>
        <v>330000000</v>
      </c>
      <c r="L25" s="241"/>
      <c r="M25" s="152"/>
      <c r="N25" s="152"/>
      <c r="O25" s="152"/>
      <c r="P25" s="152"/>
      <c r="Q25" s="152"/>
      <c r="R25" s="152"/>
      <c r="S25" s="57"/>
      <c r="T25" s="240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57"/>
    </row>
    <row r="26" spans="1:34" ht="15">
      <c r="A26" s="239">
        <v>11</v>
      </c>
      <c r="B26" s="275" t="s">
        <v>327</v>
      </c>
      <c r="C26" s="330" t="s">
        <v>322</v>
      </c>
      <c r="D26" s="23" t="s">
        <v>14</v>
      </c>
      <c r="E26" s="331" t="s">
        <v>15</v>
      </c>
      <c r="F26" s="319"/>
      <c r="G26" s="25">
        <v>79800000</v>
      </c>
      <c r="H26" s="304"/>
      <c r="I26" s="304"/>
      <c r="J26" s="304"/>
      <c r="K26" s="300">
        <f t="shared" si="1"/>
        <v>79800000</v>
      </c>
      <c r="L26" s="241"/>
      <c r="M26" s="152"/>
      <c r="N26" s="152"/>
      <c r="O26" s="152"/>
      <c r="P26" s="152"/>
      <c r="Q26" s="152"/>
      <c r="R26" s="152"/>
      <c r="S26" s="57"/>
      <c r="T26" s="240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57"/>
    </row>
    <row r="27" spans="1:34" ht="15">
      <c r="A27" s="242" t="s">
        <v>184</v>
      </c>
      <c r="B27" s="244" t="s">
        <v>24</v>
      </c>
      <c r="C27" s="332"/>
      <c r="D27" s="301"/>
      <c r="E27" s="333"/>
      <c r="F27" s="316">
        <f>F28</f>
        <v>87991908</v>
      </c>
      <c r="G27" s="302">
        <f>G28</f>
        <v>0</v>
      </c>
      <c r="H27" s="302">
        <f>H28</f>
        <v>0</v>
      </c>
      <c r="I27" s="302">
        <f>I28</f>
        <v>0</v>
      </c>
      <c r="J27" s="302">
        <f>J28</f>
        <v>0</v>
      </c>
      <c r="K27" s="302">
        <f>K28</f>
        <v>87991908</v>
      </c>
      <c r="L27" s="269"/>
      <c r="M27" s="243"/>
      <c r="N27" s="243"/>
      <c r="O27" s="243"/>
      <c r="P27" s="243"/>
      <c r="Q27" s="243"/>
      <c r="R27" s="243"/>
      <c r="S27" s="245"/>
      <c r="T27" s="267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5"/>
    </row>
    <row r="28" spans="1:34" ht="28.5">
      <c r="A28" s="239">
        <v>1</v>
      </c>
      <c r="B28" s="275" t="s">
        <v>25</v>
      </c>
      <c r="C28" s="330" t="s">
        <v>22</v>
      </c>
      <c r="D28" s="39" t="s">
        <v>26</v>
      </c>
      <c r="E28" s="334"/>
      <c r="F28" s="319">
        <v>87991908</v>
      </c>
      <c r="G28" s="25"/>
      <c r="H28" s="25"/>
      <c r="I28" s="25"/>
      <c r="J28" s="25"/>
      <c r="K28" s="300">
        <f>F28+G28+H28+I28+J28</f>
        <v>87991908</v>
      </c>
      <c r="L28" s="241"/>
      <c r="M28" s="152"/>
      <c r="N28" s="152"/>
      <c r="O28" s="152"/>
      <c r="P28" s="152"/>
      <c r="Q28" s="152"/>
      <c r="R28" s="152"/>
      <c r="S28" s="57"/>
      <c r="T28" s="240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57"/>
    </row>
    <row r="29" spans="1:34" ht="30">
      <c r="A29" s="242" t="s">
        <v>23</v>
      </c>
      <c r="B29" s="244" t="s">
        <v>423</v>
      </c>
      <c r="C29" s="332"/>
      <c r="D29" s="301"/>
      <c r="E29" s="333"/>
      <c r="F29" s="316">
        <f>SUM(F30:F36)</f>
        <v>1320000000</v>
      </c>
      <c r="G29" s="302">
        <f>SUM(G30:G36)</f>
        <v>0</v>
      </c>
      <c r="H29" s="302">
        <f>SUM(H30:H36)</f>
        <v>0</v>
      </c>
      <c r="I29" s="302">
        <f>SUM(I30:I36)</f>
        <v>0</v>
      </c>
      <c r="J29" s="302">
        <f>SUM(J30:J36)</f>
        <v>0</v>
      </c>
      <c r="K29" s="302">
        <f>SUM(K30:K36)</f>
        <v>1320000000</v>
      </c>
      <c r="L29" s="269"/>
      <c r="M29" s="243"/>
      <c r="N29" s="243"/>
      <c r="O29" s="243"/>
      <c r="P29" s="243"/>
      <c r="Q29" s="243"/>
      <c r="R29" s="243"/>
      <c r="S29" s="245"/>
      <c r="T29" s="267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5"/>
    </row>
    <row r="30" spans="1:34" ht="15">
      <c r="A30" s="28">
        <v>1</v>
      </c>
      <c r="B30" s="246" t="s">
        <v>149</v>
      </c>
      <c r="C30" s="330" t="s">
        <v>22</v>
      </c>
      <c r="D30" s="305"/>
      <c r="E30" s="334"/>
      <c r="F30" s="317">
        <v>200000000</v>
      </c>
      <c r="G30" s="24"/>
      <c r="H30" s="24"/>
      <c r="I30" s="24"/>
      <c r="J30" s="24"/>
      <c r="K30" s="153">
        <f>F30+G30+H30+I30+J30</f>
        <v>200000000</v>
      </c>
      <c r="L30" s="241"/>
      <c r="M30" s="152"/>
      <c r="N30" s="152"/>
      <c r="O30" s="152"/>
      <c r="P30" s="152"/>
      <c r="Q30" s="152"/>
      <c r="R30" s="152"/>
      <c r="S30" s="57"/>
      <c r="T30" s="240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57"/>
    </row>
    <row r="31" spans="1:34" ht="15">
      <c r="A31" s="28">
        <v>2</v>
      </c>
      <c r="B31" s="246" t="s">
        <v>137</v>
      </c>
      <c r="C31" s="330" t="s">
        <v>22</v>
      </c>
      <c r="D31" s="305"/>
      <c r="E31" s="334"/>
      <c r="F31" s="319">
        <v>170000000</v>
      </c>
      <c r="G31" s="299"/>
      <c r="H31" s="299"/>
      <c r="I31" s="299"/>
      <c r="J31" s="299"/>
      <c r="K31" s="153">
        <f aca="true" t="shared" si="2" ref="K31:K36">F31+G31+H31+I31+J31</f>
        <v>170000000</v>
      </c>
      <c r="L31" s="241"/>
      <c r="M31" s="152"/>
      <c r="N31" s="152"/>
      <c r="O31" s="152"/>
      <c r="P31" s="152"/>
      <c r="Q31" s="152"/>
      <c r="R31" s="152"/>
      <c r="S31" s="57"/>
      <c r="T31" s="240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57"/>
    </row>
    <row r="32" spans="1:34" ht="15">
      <c r="A32" s="28">
        <v>3</v>
      </c>
      <c r="B32" s="246" t="s">
        <v>140</v>
      </c>
      <c r="C32" s="330" t="s">
        <v>22</v>
      </c>
      <c r="D32" s="305"/>
      <c r="E32" s="334"/>
      <c r="F32" s="319">
        <v>200000000</v>
      </c>
      <c r="G32" s="25"/>
      <c r="H32" s="25"/>
      <c r="I32" s="25"/>
      <c r="J32" s="25"/>
      <c r="K32" s="153">
        <f t="shared" si="2"/>
        <v>200000000</v>
      </c>
      <c r="L32" s="241"/>
      <c r="M32" s="152"/>
      <c r="N32" s="152"/>
      <c r="O32" s="152"/>
      <c r="P32" s="152"/>
      <c r="Q32" s="152"/>
      <c r="R32" s="152"/>
      <c r="S32" s="57"/>
      <c r="T32" s="240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57"/>
    </row>
    <row r="33" spans="1:34" ht="15">
      <c r="A33" s="28">
        <v>4</v>
      </c>
      <c r="B33" s="246" t="s">
        <v>141</v>
      </c>
      <c r="C33" s="330" t="s">
        <v>22</v>
      </c>
      <c r="D33" s="23"/>
      <c r="E33" s="331"/>
      <c r="F33" s="319">
        <v>200000000</v>
      </c>
      <c r="G33" s="25"/>
      <c r="H33" s="25"/>
      <c r="I33" s="25"/>
      <c r="J33" s="25"/>
      <c r="K33" s="153">
        <f t="shared" si="2"/>
        <v>200000000</v>
      </c>
      <c r="L33" s="241"/>
      <c r="M33" s="152"/>
      <c r="N33" s="152"/>
      <c r="O33" s="152"/>
      <c r="P33" s="152"/>
      <c r="Q33" s="152"/>
      <c r="R33" s="152"/>
      <c r="S33" s="57"/>
      <c r="T33" s="240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57"/>
    </row>
    <row r="34" spans="1:34" ht="15">
      <c r="A34" s="247">
        <v>5</v>
      </c>
      <c r="B34" s="248" t="s">
        <v>142</v>
      </c>
      <c r="C34" s="330" t="s">
        <v>22</v>
      </c>
      <c r="D34" s="23"/>
      <c r="E34" s="331"/>
      <c r="F34" s="319">
        <v>200000000</v>
      </c>
      <c r="G34" s="25"/>
      <c r="H34" s="25"/>
      <c r="I34" s="25"/>
      <c r="J34" s="25"/>
      <c r="K34" s="153">
        <f t="shared" si="2"/>
        <v>200000000</v>
      </c>
      <c r="L34" s="241"/>
      <c r="M34" s="152"/>
      <c r="N34" s="152"/>
      <c r="O34" s="152"/>
      <c r="P34" s="152"/>
      <c r="Q34" s="152"/>
      <c r="R34" s="152"/>
      <c r="S34" s="57"/>
      <c r="T34" s="268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57"/>
    </row>
    <row r="35" spans="1:34" ht="15">
      <c r="A35" s="247">
        <v>6</v>
      </c>
      <c r="B35" s="248" t="s">
        <v>148</v>
      </c>
      <c r="C35" s="330" t="s">
        <v>22</v>
      </c>
      <c r="D35" s="23"/>
      <c r="E35" s="331"/>
      <c r="F35" s="319">
        <v>200000000</v>
      </c>
      <c r="G35" s="25"/>
      <c r="H35" s="25"/>
      <c r="I35" s="25"/>
      <c r="J35" s="25"/>
      <c r="K35" s="153">
        <f t="shared" si="2"/>
        <v>200000000</v>
      </c>
      <c r="L35" s="241"/>
      <c r="M35" s="152"/>
      <c r="N35" s="152"/>
      <c r="O35" s="152"/>
      <c r="P35" s="152"/>
      <c r="Q35" s="152"/>
      <c r="R35" s="152"/>
      <c r="S35" s="57"/>
      <c r="T35" s="268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57"/>
    </row>
    <row r="36" spans="1:34" ht="15">
      <c r="A36" s="247">
        <v>7</v>
      </c>
      <c r="B36" s="248" t="s">
        <v>150</v>
      </c>
      <c r="C36" s="330" t="s">
        <v>22</v>
      </c>
      <c r="D36" s="23"/>
      <c r="E36" s="331"/>
      <c r="F36" s="319">
        <v>150000000</v>
      </c>
      <c r="G36" s="25"/>
      <c r="H36" s="25"/>
      <c r="I36" s="25"/>
      <c r="J36" s="25"/>
      <c r="K36" s="153">
        <f t="shared" si="2"/>
        <v>150000000</v>
      </c>
      <c r="L36" s="241"/>
      <c r="M36" s="152"/>
      <c r="N36" s="152"/>
      <c r="O36" s="152"/>
      <c r="P36" s="152"/>
      <c r="Q36" s="152"/>
      <c r="R36" s="152"/>
      <c r="S36" s="57"/>
      <c r="T36" s="268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57"/>
    </row>
    <row r="37" spans="1:34" ht="15">
      <c r="A37" s="250" t="s">
        <v>27</v>
      </c>
      <c r="B37" s="278" t="s">
        <v>424</v>
      </c>
      <c r="C37" s="332"/>
      <c r="D37" s="301"/>
      <c r="E37" s="333"/>
      <c r="F37" s="316">
        <f>SUM(F38:F66)</f>
        <v>1342794759.293</v>
      </c>
      <c r="G37" s="302">
        <f>SUM(G38:G66)</f>
        <v>2580969791.9080925</v>
      </c>
      <c r="H37" s="302">
        <f>SUM(H38:H66)</f>
        <v>2103452721.4080923</v>
      </c>
      <c r="I37" s="302">
        <f>SUM(I38:I66)</f>
        <v>1472651081.1666663</v>
      </c>
      <c r="J37" s="302">
        <f>SUM(J38:J66)</f>
        <v>0</v>
      </c>
      <c r="K37" s="302">
        <f>SUM(K38:K66)</f>
        <v>7499868353.775851</v>
      </c>
      <c r="L37" s="269"/>
      <c r="M37" s="243"/>
      <c r="N37" s="243"/>
      <c r="O37" s="243"/>
      <c r="P37" s="243"/>
      <c r="Q37" s="243"/>
      <c r="R37" s="243"/>
      <c r="S37" s="245"/>
      <c r="T37" s="267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5"/>
    </row>
    <row r="38" spans="1:34" ht="28.5">
      <c r="A38" s="239">
        <v>1</v>
      </c>
      <c r="B38" s="274" t="s">
        <v>31</v>
      </c>
      <c r="C38" s="328" t="s">
        <v>9</v>
      </c>
      <c r="D38" s="41" t="s">
        <v>29</v>
      </c>
      <c r="E38" s="329" t="s">
        <v>30</v>
      </c>
      <c r="F38" s="319">
        <v>139411537</v>
      </c>
      <c r="G38" s="25"/>
      <c r="H38" s="25"/>
      <c r="I38" s="25"/>
      <c r="J38" s="25"/>
      <c r="K38" s="300">
        <f>F38+G38+H38+I38+J38</f>
        <v>139411537</v>
      </c>
      <c r="L38" s="241"/>
      <c r="M38" s="152"/>
      <c r="N38" s="152"/>
      <c r="O38" s="152"/>
      <c r="P38" s="152"/>
      <c r="Q38" s="152"/>
      <c r="R38" s="152"/>
      <c r="S38" s="57"/>
      <c r="T38" s="240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57"/>
    </row>
    <row r="39" spans="1:34" ht="15">
      <c r="A39" s="239">
        <v>2</v>
      </c>
      <c r="B39" s="274" t="s">
        <v>32</v>
      </c>
      <c r="C39" s="328" t="s">
        <v>9</v>
      </c>
      <c r="D39" s="41" t="s">
        <v>64</v>
      </c>
      <c r="E39" s="329" t="s">
        <v>65</v>
      </c>
      <c r="F39" s="319">
        <v>50000000</v>
      </c>
      <c r="G39" s="25"/>
      <c r="H39" s="25"/>
      <c r="I39" s="25"/>
      <c r="J39" s="25"/>
      <c r="K39" s="300">
        <f aca="true" t="shared" si="3" ref="K39:K66">F39+G39+H39+I39+J39</f>
        <v>50000000</v>
      </c>
      <c r="L39" s="241"/>
      <c r="M39" s="152"/>
      <c r="N39" s="152"/>
      <c r="O39" s="152"/>
      <c r="P39" s="152"/>
      <c r="Q39" s="152"/>
      <c r="R39" s="152"/>
      <c r="S39" s="57"/>
      <c r="T39" s="240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57"/>
    </row>
    <row r="40" spans="1:34" ht="28.5">
      <c r="A40" s="239">
        <v>3</v>
      </c>
      <c r="B40" s="274" t="s">
        <v>216</v>
      </c>
      <c r="C40" s="328" t="s">
        <v>9</v>
      </c>
      <c r="D40" s="41" t="s">
        <v>64</v>
      </c>
      <c r="E40" s="329" t="s">
        <v>65</v>
      </c>
      <c r="F40" s="319">
        <v>65000000</v>
      </c>
      <c r="G40" s="25"/>
      <c r="H40" s="25"/>
      <c r="I40" s="25"/>
      <c r="J40" s="25"/>
      <c r="K40" s="300">
        <f t="shared" si="3"/>
        <v>65000000</v>
      </c>
      <c r="L40" s="241"/>
      <c r="M40" s="152"/>
      <c r="N40" s="152"/>
      <c r="O40" s="152"/>
      <c r="P40" s="152"/>
      <c r="Q40" s="152"/>
      <c r="R40" s="152"/>
      <c r="S40" s="57"/>
      <c r="T40" s="240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57"/>
    </row>
    <row r="41" spans="1:34" ht="28.5">
      <c r="A41" s="239">
        <v>4</v>
      </c>
      <c r="B41" s="274" t="s">
        <v>215</v>
      </c>
      <c r="C41" s="328" t="s">
        <v>214</v>
      </c>
      <c r="D41" s="41" t="s">
        <v>64</v>
      </c>
      <c r="E41" s="329" t="s">
        <v>65</v>
      </c>
      <c r="F41" s="319">
        <v>55000000</v>
      </c>
      <c r="G41" s="25"/>
      <c r="H41" s="25"/>
      <c r="I41" s="25"/>
      <c r="J41" s="25"/>
      <c r="K41" s="300">
        <f t="shared" si="3"/>
        <v>55000000</v>
      </c>
      <c r="L41" s="241"/>
      <c r="M41" s="152"/>
      <c r="N41" s="152"/>
      <c r="O41" s="152"/>
      <c r="P41" s="152"/>
      <c r="Q41" s="152"/>
      <c r="R41" s="152"/>
      <c r="S41" s="57"/>
      <c r="T41" s="240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57"/>
    </row>
    <row r="42" spans="1:34" ht="15">
      <c r="A42" s="239">
        <v>5</v>
      </c>
      <c r="B42" s="274" t="s">
        <v>33</v>
      </c>
      <c r="C42" s="328" t="s">
        <v>9</v>
      </c>
      <c r="D42" s="41" t="s">
        <v>64</v>
      </c>
      <c r="E42" s="329" t="s">
        <v>65</v>
      </c>
      <c r="F42" s="319">
        <v>130000000</v>
      </c>
      <c r="G42" s="25"/>
      <c r="H42" s="25"/>
      <c r="I42" s="25"/>
      <c r="J42" s="25"/>
      <c r="K42" s="300">
        <f t="shared" si="3"/>
        <v>130000000</v>
      </c>
      <c r="L42" s="241"/>
      <c r="M42" s="152"/>
      <c r="N42" s="152"/>
      <c r="O42" s="152"/>
      <c r="P42" s="152"/>
      <c r="Q42" s="152"/>
      <c r="R42" s="152"/>
      <c r="S42" s="57"/>
      <c r="T42" s="240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57"/>
    </row>
    <row r="43" spans="1:34" ht="28.5">
      <c r="A43" s="239">
        <v>6</v>
      </c>
      <c r="B43" s="274" t="s">
        <v>102</v>
      </c>
      <c r="C43" s="328" t="s">
        <v>9</v>
      </c>
      <c r="D43" s="41" t="s">
        <v>29</v>
      </c>
      <c r="E43" s="329" t="s">
        <v>383</v>
      </c>
      <c r="F43" s="319">
        <v>88363000</v>
      </c>
      <c r="G43" s="25"/>
      <c r="H43" s="25"/>
      <c r="I43" s="25"/>
      <c r="J43" s="25"/>
      <c r="K43" s="300">
        <f t="shared" si="3"/>
        <v>88363000</v>
      </c>
      <c r="L43" s="241"/>
      <c r="M43" s="152"/>
      <c r="N43" s="152"/>
      <c r="O43" s="152"/>
      <c r="P43" s="152"/>
      <c r="Q43" s="152"/>
      <c r="R43" s="152"/>
      <c r="S43" s="57"/>
      <c r="T43" s="240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57"/>
    </row>
    <row r="44" spans="1:34" ht="28.5">
      <c r="A44" s="239">
        <v>7</v>
      </c>
      <c r="B44" s="274" t="s">
        <v>96</v>
      </c>
      <c r="C44" s="328" t="s">
        <v>9</v>
      </c>
      <c r="D44" s="41" t="s">
        <v>29</v>
      </c>
      <c r="E44" s="329" t="s">
        <v>383</v>
      </c>
      <c r="F44" s="319">
        <v>12311550</v>
      </c>
      <c r="G44" s="25"/>
      <c r="H44" s="25"/>
      <c r="I44" s="25"/>
      <c r="J44" s="25"/>
      <c r="K44" s="300">
        <f t="shared" si="3"/>
        <v>12311550</v>
      </c>
      <c r="L44" s="241"/>
      <c r="M44" s="152"/>
      <c r="N44" s="152"/>
      <c r="O44" s="152"/>
      <c r="P44" s="152"/>
      <c r="Q44" s="152"/>
      <c r="R44" s="152"/>
      <c r="S44" s="57"/>
      <c r="T44" s="240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57"/>
    </row>
    <row r="45" spans="1:34" ht="15">
      <c r="A45" s="239">
        <v>8</v>
      </c>
      <c r="B45" s="274" t="s">
        <v>97</v>
      </c>
      <c r="C45" s="328" t="s">
        <v>9</v>
      </c>
      <c r="D45" s="41" t="s">
        <v>64</v>
      </c>
      <c r="E45" s="329" t="s">
        <v>65</v>
      </c>
      <c r="F45" s="319">
        <v>3354359</v>
      </c>
      <c r="G45" s="25"/>
      <c r="H45" s="25"/>
      <c r="I45" s="25"/>
      <c r="J45" s="25"/>
      <c r="K45" s="300">
        <f t="shared" si="3"/>
        <v>3354359</v>
      </c>
      <c r="L45" s="241"/>
      <c r="M45" s="152"/>
      <c r="N45" s="152"/>
      <c r="O45" s="152"/>
      <c r="P45" s="152"/>
      <c r="Q45" s="152"/>
      <c r="R45" s="152"/>
      <c r="S45" s="57"/>
      <c r="T45" s="240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57"/>
    </row>
    <row r="46" spans="1:34" ht="28.5">
      <c r="A46" s="239">
        <v>9</v>
      </c>
      <c r="B46" s="274" t="s">
        <v>98</v>
      </c>
      <c r="C46" s="328" t="s">
        <v>9</v>
      </c>
      <c r="D46" s="41" t="s">
        <v>64</v>
      </c>
      <c r="E46" s="329" t="s">
        <v>65</v>
      </c>
      <c r="F46" s="319">
        <v>434727</v>
      </c>
      <c r="G46" s="25"/>
      <c r="H46" s="25"/>
      <c r="I46" s="25"/>
      <c r="J46" s="25"/>
      <c r="K46" s="300">
        <f t="shared" si="3"/>
        <v>434727</v>
      </c>
      <c r="L46" s="241"/>
      <c r="M46" s="152"/>
      <c r="N46" s="152"/>
      <c r="O46" s="152"/>
      <c r="P46" s="152"/>
      <c r="Q46" s="152"/>
      <c r="R46" s="152"/>
      <c r="S46" s="57"/>
      <c r="T46" s="240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57"/>
    </row>
    <row r="47" spans="1:34" ht="28.5">
      <c r="A47" s="239">
        <v>10</v>
      </c>
      <c r="B47" s="274" t="s">
        <v>99</v>
      </c>
      <c r="C47" s="328" t="s">
        <v>9</v>
      </c>
      <c r="D47" s="41" t="s">
        <v>29</v>
      </c>
      <c r="E47" s="329" t="s">
        <v>383</v>
      </c>
      <c r="F47" s="319">
        <v>2316493</v>
      </c>
      <c r="G47" s="25"/>
      <c r="H47" s="25"/>
      <c r="I47" s="25"/>
      <c r="J47" s="25"/>
      <c r="K47" s="300">
        <f t="shared" si="3"/>
        <v>2316493</v>
      </c>
      <c r="L47" s="241"/>
      <c r="M47" s="152"/>
      <c r="N47" s="152"/>
      <c r="O47" s="152"/>
      <c r="P47" s="152"/>
      <c r="Q47" s="152"/>
      <c r="R47" s="152"/>
      <c r="S47" s="57"/>
      <c r="T47" s="240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57"/>
    </row>
    <row r="48" spans="1:34" ht="28.5">
      <c r="A48" s="239">
        <v>11</v>
      </c>
      <c r="B48" s="274" t="s">
        <v>121</v>
      </c>
      <c r="C48" s="328" t="s">
        <v>9</v>
      </c>
      <c r="D48" s="41" t="s">
        <v>29</v>
      </c>
      <c r="E48" s="329" t="s">
        <v>383</v>
      </c>
      <c r="F48" s="319">
        <v>2157524</v>
      </c>
      <c r="G48" s="25"/>
      <c r="H48" s="25"/>
      <c r="I48" s="25"/>
      <c r="J48" s="25"/>
      <c r="K48" s="300">
        <f t="shared" si="3"/>
        <v>2157524</v>
      </c>
      <c r="L48" s="241"/>
      <c r="M48" s="152"/>
      <c r="N48" s="152"/>
      <c r="O48" s="152"/>
      <c r="P48" s="152"/>
      <c r="Q48" s="152"/>
      <c r="R48" s="152"/>
      <c r="S48" s="57"/>
      <c r="T48" s="240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57"/>
    </row>
    <row r="49" spans="1:34" ht="28.5">
      <c r="A49" s="239">
        <v>12</v>
      </c>
      <c r="B49" s="274" t="s">
        <v>151</v>
      </c>
      <c r="C49" s="328" t="s">
        <v>9</v>
      </c>
      <c r="D49" s="41" t="s">
        <v>29</v>
      </c>
      <c r="E49" s="329" t="s">
        <v>383</v>
      </c>
      <c r="F49" s="319">
        <v>6441392</v>
      </c>
      <c r="G49" s="25"/>
      <c r="H49" s="25"/>
      <c r="I49" s="25"/>
      <c r="J49" s="25"/>
      <c r="K49" s="300">
        <f t="shared" si="3"/>
        <v>6441392</v>
      </c>
      <c r="L49" s="241"/>
      <c r="M49" s="152"/>
      <c r="N49" s="152"/>
      <c r="O49" s="152"/>
      <c r="P49" s="152"/>
      <c r="Q49" s="152"/>
      <c r="R49" s="152"/>
      <c r="S49" s="57"/>
      <c r="T49" s="240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57"/>
    </row>
    <row r="50" spans="1:34" ht="28.5">
      <c r="A50" s="239">
        <v>13</v>
      </c>
      <c r="B50" s="274" t="s">
        <v>100</v>
      </c>
      <c r="C50" s="328" t="s">
        <v>9</v>
      </c>
      <c r="D50" s="41" t="s">
        <v>64</v>
      </c>
      <c r="E50" s="329" t="s">
        <v>65</v>
      </c>
      <c r="F50" s="319">
        <v>15009694</v>
      </c>
      <c r="G50" s="25"/>
      <c r="H50" s="25"/>
      <c r="I50" s="25"/>
      <c r="J50" s="25"/>
      <c r="K50" s="300">
        <f t="shared" si="3"/>
        <v>15009694</v>
      </c>
      <c r="L50" s="241"/>
      <c r="M50" s="152"/>
      <c r="N50" s="152"/>
      <c r="O50" s="152"/>
      <c r="P50" s="152"/>
      <c r="Q50" s="152"/>
      <c r="R50" s="152"/>
      <c r="S50" s="57"/>
      <c r="T50" s="240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57"/>
    </row>
    <row r="51" spans="1:34" ht="15">
      <c r="A51" s="239">
        <v>14</v>
      </c>
      <c r="B51" s="274" t="s">
        <v>101</v>
      </c>
      <c r="C51" s="328" t="s">
        <v>9</v>
      </c>
      <c r="D51" s="41" t="s">
        <v>64</v>
      </c>
      <c r="E51" s="329" t="s">
        <v>65</v>
      </c>
      <c r="F51" s="319">
        <v>4554483.293</v>
      </c>
      <c r="G51" s="25"/>
      <c r="H51" s="25"/>
      <c r="I51" s="25"/>
      <c r="J51" s="25"/>
      <c r="K51" s="300">
        <f t="shared" si="3"/>
        <v>4554483.293</v>
      </c>
      <c r="L51" s="241"/>
      <c r="M51" s="152"/>
      <c r="N51" s="152"/>
      <c r="O51" s="152"/>
      <c r="P51" s="152"/>
      <c r="Q51" s="152"/>
      <c r="R51" s="152"/>
      <c r="S51" s="57"/>
      <c r="T51" s="240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57"/>
    </row>
    <row r="52" spans="1:34" ht="15">
      <c r="A52" s="239">
        <v>15</v>
      </c>
      <c r="B52" s="276" t="s">
        <v>112</v>
      </c>
      <c r="C52" s="328" t="s">
        <v>9</v>
      </c>
      <c r="D52" s="41" t="s">
        <v>29</v>
      </c>
      <c r="E52" s="329" t="s">
        <v>383</v>
      </c>
      <c r="F52" s="319">
        <v>3650000</v>
      </c>
      <c r="G52" s="25"/>
      <c r="H52" s="25"/>
      <c r="I52" s="25"/>
      <c r="J52" s="25"/>
      <c r="K52" s="300">
        <f t="shared" si="3"/>
        <v>3650000</v>
      </c>
      <c r="L52" s="241"/>
      <c r="M52" s="152"/>
      <c r="N52" s="152"/>
      <c r="O52" s="152"/>
      <c r="P52" s="152"/>
      <c r="Q52" s="152"/>
      <c r="R52" s="152"/>
      <c r="S52" s="57"/>
      <c r="T52" s="240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57"/>
    </row>
    <row r="53" spans="1:34" ht="15">
      <c r="A53" s="239">
        <v>16</v>
      </c>
      <c r="B53" s="276" t="s">
        <v>113</v>
      </c>
      <c r="C53" s="328" t="s">
        <v>9</v>
      </c>
      <c r="D53" s="41" t="s">
        <v>64</v>
      </c>
      <c r="E53" s="329" t="s">
        <v>65</v>
      </c>
      <c r="F53" s="319">
        <v>2710000</v>
      </c>
      <c r="G53" s="25"/>
      <c r="H53" s="25"/>
      <c r="I53" s="25"/>
      <c r="J53" s="25"/>
      <c r="K53" s="300">
        <f t="shared" si="3"/>
        <v>2710000</v>
      </c>
      <c r="L53" s="241"/>
      <c r="M53" s="152"/>
      <c r="N53" s="152"/>
      <c r="O53" s="152"/>
      <c r="P53" s="152"/>
      <c r="Q53" s="152"/>
      <c r="R53" s="152"/>
      <c r="S53" s="57"/>
      <c r="T53" s="240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57"/>
    </row>
    <row r="54" spans="1:34" ht="28.5">
      <c r="A54" s="239"/>
      <c r="B54" s="276" t="s">
        <v>355</v>
      </c>
      <c r="C54" s="328" t="s">
        <v>9</v>
      </c>
      <c r="D54" s="41" t="s">
        <v>29</v>
      </c>
      <c r="E54" s="329" t="s">
        <v>30</v>
      </c>
      <c r="F54" s="319"/>
      <c r="G54" s="25"/>
      <c r="H54" s="25">
        <v>910618039.5</v>
      </c>
      <c r="I54" s="25">
        <v>910618039.5</v>
      </c>
      <c r="J54" s="25"/>
      <c r="K54" s="300">
        <f t="shared" si="3"/>
        <v>1821236079</v>
      </c>
      <c r="L54" s="241"/>
      <c r="M54" s="152"/>
      <c r="N54" s="152"/>
      <c r="O54" s="152"/>
      <c r="P54" s="152"/>
      <c r="Q54" s="152"/>
      <c r="R54" s="152"/>
      <c r="S54" s="57"/>
      <c r="T54" s="240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57"/>
    </row>
    <row r="55" spans="1:34" ht="28.5">
      <c r="A55" s="239"/>
      <c r="B55" s="276" t="s">
        <v>356</v>
      </c>
      <c r="C55" s="328" t="s">
        <v>9</v>
      </c>
      <c r="D55" s="41" t="s">
        <v>29</v>
      </c>
      <c r="E55" s="329" t="s">
        <v>30</v>
      </c>
      <c r="F55" s="319"/>
      <c r="G55" s="25">
        <v>226049902.335</v>
      </c>
      <c r="H55" s="25">
        <v>326049902.335</v>
      </c>
      <c r="I55" s="25"/>
      <c r="J55" s="25"/>
      <c r="K55" s="300">
        <f t="shared" si="3"/>
        <v>552099804.67</v>
      </c>
      <c r="L55" s="241"/>
      <c r="M55" s="152"/>
      <c r="N55" s="152"/>
      <c r="O55" s="152"/>
      <c r="P55" s="152"/>
      <c r="Q55" s="152"/>
      <c r="R55" s="152"/>
      <c r="S55" s="57"/>
      <c r="T55" s="240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57"/>
    </row>
    <row r="56" spans="1:34" ht="28.5">
      <c r="A56" s="239">
        <v>66</v>
      </c>
      <c r="B56" s="276" t="s">
        <v>340</v>
      </c>
      <c r="C56" s="328" t="s">
        <v>9</v>
      </c>
      <c r="D56" s="41" t="s">
        <v>29</v>
      </c>
      <c r="E56" s="329" t="s">
        <v>30</v>
      </c>
      <c r="F56" s="319"/>
      <c r="G56" s="25">
        <v>188135110</v>
      </c>
      <c r="H56" s="25"/>
      <c r="I56" s="25"/>
      <c r="J56" s="25"/>
      <c r="K56" s="300">
        <f t="shared" si="3"/>
        <v>188135110</v>
      </c>
      <c r="L56" s="241"/>
      <c r="M56" s="152"/>
      <c r="N56" s="152"/>
      <c r="O56" s="152"/>
      <c r="P56" s="152"/>
      <c r="Q56" s="152"/>
      <c r="R56" s="152"/>
      <c r="S56" s="57"/>
      <c r="T56" s="240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57"/>
    </row>
    <row r="57" spans="1:34" ht="15">
      <c r="A57" s="239">
        <v>67</v>
      </c>
      <c r="B57" s="276" t="s">
        <v>341</v>
      </c>
      <c r="C57" s="328" t="s">
        <v>9</v>
      </c>
      <c r="D57" s="41" t="s">
        <v>64</v>
      </c>
      <c r="E57" s="329" t="s">
        <v>65</v>
      </c>
      <c r="F57" s="319"/>
      <c r="G57" s="25">
        <v>100000000</v>
      </c>
      <c r="H57" s="25"/>
      <c r="I57" s="25"/>
      <c r="J57" s="25"/>
      <c r="K57" s="300">
        <f t="shared" si="3"/>
        <v>100000000</v>
      </c>
      <c r="L57" s="241"/>
      <c r="M57" s="152"/>
      <c r="N57" s="152"/>
      <c r="O57" s="152"/>
      <c r="P57" s="152"/>
      <c r="Q57" s="152"/>
      <c r="R57" s="152"/>
      <c r="S57" s="57"/>
      <c r="T57" s="240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57"/>
    </row>
    <row r="58" spans="1:34" ht="15">
      <c r="A58" s="239">
        <v>1</v>
      </c>
      <c r="B58" s="276" t="s">
        <v>45</v>
      </c>
      <c r="C58" s="328" t="s">
        <v>9</v>
      </c>
      <c r="D58" s="41" t="s">
        <v>64</v>
      </c>
      <c r="E58" s="329" t="s">
        <v>65</v>
      </c>
      <c r="F58" s="319">
        <v>150000000</v>
      </c>
      <c r="G58" s="25">
        <v>650000000</v>
      </c>
      <c r="H58" s="25"/>
      <c r="I58" s="25"/>
      <c r="J58" s="25"/>
      <c r="K58" s="300">
        <f t="shared" si="3"/>
        <v>800000000</v>
      </c>
      <c r="L58" s="241"/>
      <c r="M58" s="152"/>
      <c r="N58" s="152"/>
      <c r="O58" s="152"/>
      <c r="P58" s="152"/>
      <c r="Q58" s="152"/>
      <c r="R58" s="152"/>
      <c r="S58" s="57"/>
      <c r="T58" s="240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57"/>
    </row>
    <row r="59" spans="1:34" ht="15">
      <c r="A59" s="239">
        <v>2</v>
      </c>
      <c r="B59" s="276" t="s">
        <v>46</v>
      </c>
      <c r="C59" s="328" t="s">
        <v>9</v>
      </c>
      <c r="D59" s="41" t="s">
        <v>66</v>
      </c>
      <c r="E59" s="329" t="s">
        <v>30</v>
      </c>
      <c r="F59" s="319">
        <v>250000000</v>
      </c>
      <c r="G59" s="25">
        <v>550000000</v>
      </c>
      <c r="H59" s="25"/>
      <c r="I59" s="25"/>
      <c r="J59" s="25"/>
      <c r="K59" s="300">
        <f t="shared" si="3"/>
        <v>800000000</v>
      </c>
      <c r="L59" s="241"/>
      <c r="M59" s="152"/>
      <c r="N59" s="152"/>
      <c r="O59" s="152"/>
      <c r="P59" s="152"/>
      <c r="Q59" s="152"/>
      <c r="R59" s="152"/>
      <c r="S59" s="57"/>
      <c r="T59" s="240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57"/>
    </row>
    <row r="60" spans="1:34" ht="28.5">
      <c r="A60" s="239">
        <v>4</v>
      </c>
      <c r="B60" s="276" t="s">
        <v>152</v>
      </c>
      <c r="C60" s="328" t="s">
        <v>9</v>
      </c>
      <c r="D60" s="41" t="s">
        <v>67</v>
      </c>
      <c r="E60" s="329" t="s">
        <v>68</v>
      </c>
      <c r="F60" s="319">
        <v>11250000</v>
      </c>
      <c r="G60" s="25"/>
      <c r="H60" s="25"/>
      <c r="I60" s="25"/>
      <c r="J60" s="25"/>
      <c r="K60" s="300">
        <f t="shared" si="3"/>
        <v>11250000</v>
      </c>
      <c r="L60" s="241"/>
      <c r="M60" s="152"/>
      <c r="N60" s="152"/>
      <c r="O60" s="152"/>
      <c r="P60" s="152"/>
      <c r="Q60" s="152"/>
      <c r="R60" s="152"/>
      <c r="S60" s="57"/>
      <c r="T60" s="240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57"/>
    </row>
    <row r="61" spans="1:34" ht="28.5">
      <c r="A61" s="239">
        <v>5</v>
      </c>
      <c r="B61" s="275" t="s">
        <v>111</v>
      </c>
      <c r="C61" s="330" t="s">
        <v>9</v>
      </c>
      <c r="D61" s="23" t="s">
        <v>67</v>
      </c>
      <c r="E61" s="335" t="s">
        <v>68</v>
      </c>
      <c r="F61" s="319">
        <v>830000</v>
      </c>
      <c r="G61" s="25"/>
      <c r="H61" s="25"/>
      <c r="I61" s="25"/>
      <c r="J61" s="25"/>
      <c r="K61" s="300">
        <f t="shared" si="3"/>
        <v>830000</v>
      </c>
      <c r="L61" s="241"/>
      <c r="M61" s="152"/>
      <c r="N61" s="152"/>
      <c r="O61" s="152"/>
      <c r="P61" s="152"/>
      <c r="Q61" s="152"/>
      <c r="R61" s="152"/>
      <c r="S61" s="57"/>
      <c r="T61" s="240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57"/>
    </row>
    <row r="62" spans="1:34" ht="15">
      <c r="A62" s="239">
        <v>6</v>
      </c>
      <c r="B62" s="275" t="s">
        <v>144</v>
      </c>
      <c r="C62" s="330" t="s">
        <v>9</v>
      </c>
      <c r="D62" s="23" t="s">
        <v>67</v>
      </c>
      <c r="E62" s="335" t="s">
        <v>68</v>
      </c>
      <c r="F62" s="319">
        <v>350000000</v>
      </c>
      <c r="G62" s="25"/>
      <c r="H62" s="25"/>
      <c r="I62" s="25"/>
      <c r="J62" s="25"/>
      <c r="K62" s="300">
        <f t="shared" si="3"/>
        <v>350000000</v>
      </c>
      <c r="L62" s="241"/>
      <c r="M62" s="152"/>
      <c r="N62" s="152"/>
      <c r="O62" s="152"/>
      <c r="P62" s="152"/>
      <c r="Q62" s="152"/>
      <c r="R62" s="152"/>
      <c r="S62" s="57"/>
      <c r="T62" s="240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57"/>
    </row>
    <row r="63" spans="1:34" ht="15">
      <c r="A63" s="239">
        <v>11</v>
      </c>
      <c r="B63" s="275" t="s">
        <v>359</v>
      </c>
      <c r="C63" s="330" t="s">
        <v>9</v>
      </c>
      <c r="D63" s="23" t="s">
        <v>67</v>
      </c>
      <c r="E63" s="335" t="s">
        <v>68</v>
      </c>
      <c r="F63" s="319"/>
      <c r="G63" s="25">
        <v>356122897.3333333</v>
      </c>
      <c r="H63" s="25">
        <v>356122897.3333333</v>
      </c>
      <c r="I63" s="25">
        <v>356122897.3333333</v>
      </c>
      <c r="J63" s="25"/>
      <c r="K63" s="300">
        <f t="shared" si="3"/>
        <v>1068368692</v>
      </c>
      <c r="L63" s="241"/>
      <c r="M63" s="152"/>
      <c r="N63" s="152"/>
      <c r="O63" s="152"/>
      <c r="P63" s="152"/>
      <c r="Q63" s="152"/>
      <c r="R63" s="152"/>
      <c r="S63" s="57"/>
      <c r="T63" s="240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57"/>
    </row>
    <row r="64" spans="1:34" ht="15">
      <c r="A64" s="252">
        <v>12</v>
      </c>
      <c r="B64" s="279" t="s">
        <v>360</v>
      </c>
      <c r="C64" s="336" t="s">
        <v>9</v>
      </c>
      <c r="D64" s="306" t="s">
        <v>67</v>
      </c>
      <c r="E64" s="337" t="s">
        <v>68</v>
      </c>
      <c r="F64" s="320"/>
      <c r="G64" s="307">
        <v>304751737.906426</v>
      </c>
      <c r="H64" s="307">
        <v>304751737.906426</v>
      </c>
      <c r="I64" s="307"/>
      <c r="J64" s="307"/>
      <c r="K64" s="300">
        <f t="shared" si="3"/>
        <v>609503475.812852</v>
      </c>
      <c r="L64" s="241"/>
      <c r="M64" s="152"/>
      <c r="N64" s="152"/>
      <c r="O64" s="152"/>
      <c r="P64" s="152"/>
      <c r="Q64" s="152"/>
      <c r="R64" s="152"/>
      <c r="S64" s="57"/>
      <c r="T64" s="240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57"/>
    </row>
    <row r="65" spans="1:34" ht="15">
      <c r="A65" s="252">
        <v>13</v>
      </c>
      <c r="B65" s="280" t="s">
        <v>361</v>
      </c>
      <c r="C65" s="336" t="s">
        <v>9</v>
      </c>
      <c r="D65" s="306" t="s">
        <v>67</v>
      </c>
      <c r="E65" s="338" t="s">
        <v>68</v>
      </c>
      <c r="F65" s="320"/>
      <c r="G65" s="307">
        <v>205910144.333333</v>
      </c>
      <c r="H65" s="307">
        <v>205910144.333333</v>
      </c>
      <c r="I65" s="307">
        <v>205910144.333333</v>
      </c>
      <c r="J65" s="307"/>
      <c r="K65" s="300">
        <f t="shared" si="3"/>
        <v>617730432.9999989</v>
      </c>
      <c r="L65" s="241"/>
      <c r="M65" s="152"/>
      <c r="N65" s="152"/>
      <c r="O65" s="152"/>
      <c r="P65" s="152"/>
      <c r="Q65" s="152"/>
      <c r="R65" s="152"/>
      <c r="S65" s="57"/>
      <c r="T65" s="240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57"/>
    </row>
    <row r="66" spans="1:34" ht="15">
      <c r="A66" s="252"/>
      <c r="B66" s="281"/>
      <c r="C66" s="336"/>
      <c r="D66" s="306"/>
      <c r="E66" s="338"/>
      <c r="F66" s="320"/>
      <c r="G66" s="307"/>
      <c r="H66" s="307"/>
      <c r="I66" s="307"/>
      <c r="J66" s="307"/>
      <c r="K66" s="300">
        <f t="shared" si="3"/>
        <v>0</v>
      </c>
      <c r="L66" s="241"/>
      <c r="M66" s="152"/>
      <c r="N66" s="152"/>
      <c r="O66" s="152"/>
      <c r="P66" s="152"/>
      <c r="Q66" s="152"/>
      <c r="R66" s="152"/>
      <c r="S66" s="57"/>
      <c r="T66" s="240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57"/>
    </row>
    <row r="67" spans="1:34" ht="15">
      <c r="A67" s="253" t="s">
        <v>43</v>
      </c>
      <c r="B67" s="244" t="s">
        <v>425</v>
      </c>
      <c r="C67" s="332"/>
      <c r="D67" s="301"/>
      <c r="E67" s="333"/>
      <c r="F67" s="316">
        <f aca="true" t="shared" si="4" ref="F67:K67">SUM(F68:F72)</f>
        <v>239519099</v>
      </c>
      <c r="G67" s="302">
        <f t="shared" si="4"/>
        <v>419719128.782222</v>
      </c>
      <c r="H67" s="302">
        <f t="shared" si="4"/>
        <v>304719128.782222</v>
      </c>
      <c r="I67" s="302">
        <f t="shared" si="4"/>
        <v>304719128.782222</v>
      </c>
      <c r="J67" s="302">
        <f t="shared" si="4"/>
        <v>0</v>
      </c>
      <c r="K67" s="302">
        <f t="shared" si="4"/>
        <v>1268676485.3466659</v>
      </c>
      <c r="L67" s="269"/>
      <c r="M67" s="243"/>
      <c r="N67" s="243"/>
      <c r="O67" s="243"/>
      <c r="P67" s="243"/>
      <c r="Q67" s="243"/>
      <c r="R67" s="243"/>
      <c r="S67" s="245"/>
      <c r="T67" s="267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3"/>
      <c r="AG67" s="243"/>
      <c r="AH67" s="245"/>
    </row>
    <row r="68" spans="1:34" ht="15">
      <c r="A68" s="255">
        <v>17</v>
      </c>
      <c r="B68" s="275" t="s">
        <v>95</v>
      </c>
      <c r="C68" s="330" t="s">
        <v>18</v>
      </c>
      <c r="D68" s="23" t="s">
        <v>29</v>
      </c>
      <c r="E68" s="331" t="s">
        <v>384</v>
      </c>
      <c r="F68" s="319">
        <v>6000000</v>
      </c>
      <c r="G68" s="25"/>
      <c r="H68" s="25"/>
      <c r="I68" s="25"/>
      <c r="J68" s="25"/>
      <c r="K68" s="300">
        <f>F68+G68+H68+I68+J68</f>
        <v>6000000</v>
      </c>
      <c r="L68" s="241"/>
      <c r="M68" s="152"/>
      <c r="N68" s="152"/>
      <c r="O68" s="152"/>
      <c r="P68" s="152"/>
      <c r="Q68" s="152"/>
      <c r="R68" s="152"/>
      <c r="S68" s="57"/>
      <c r="T68" s="240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57"/>
    </row>
    <row r="69" spans="1:34" ht="15">
      <c r="A69" s="255">
        <v>18</v>
      </c>
      <c r="B69" s="275" t="s">
        <v>34</v>
      </c>
      <c r="C69" s="330" t="s">
        <v>18</v>
      </c>
      <c r="D69" s="23" t="s">
        <v>29</v>
      </c>
      <c r="E69" s="331" t="s">
        <v>383</v>
      </c>
      <c r="F69" s="319">
        <v>133519099</v>
      </c>
      <c r="G69" s="25"/>
      <c r="H69" s="25"/>
      <c r="I69" s="25"/>
      <c r="J69" s="25"/>
      <c r="K69" s="300">
        <f>F69+G69+H69+I69+J69</f>
        <v>133519099</v>
      </c>
      <c r="L69" s="241"/>
      <c r="M69" s="152"/>
      <c r="N69" s="152"/>
      <c r="O69" s="152"/>
      <c r="P69" s="152"/>
      <c r="Q69" s="152"/>
      <c r="R69" s="152"/>
      <c r="S69" s="57"/>
      <c r="T69" s="240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57"/>
    </row>
    <row r="70" spans="1:34" ht="28.5">
      <c r="A70" s="255">
        <v>65</v>
      </c>
      <c r="B70" s="275" t="s">
        <v>357</v>
      </c>
      <c r="C70" s="330" t="s">
        <v>18</v>
      </c>
      <c r="D70" s="23" t="s">
        <v>29</v>
      </c>
      <c r="E70" s="331" t="s">
        <v>30</v>
      </c>
      <c r="F70" s="319"/>
      <c r="G70" s="25">
        <v>304719128.782222</v>
      </c>
      <c r="H70" s="25">
        <v>304719128.782222</v>
      </c>
      <c r="I70" s="25">
        <v>304719128.782222</v>
      </c>
      <c r="J70" s="25"/>
      <c r="K70" s="300">
        <f>F70+G70+H70+I70+J70</f>
        <v>914157386.3466659</v>
      </c>
      <c r="L70" s="241"/>
      <c r="M70" s="152"/>
      <c r="N70" s="152"/>
      <c r="O70" s="152"/>
      <c r="P70" s="152"/>
      <c r="Q70" s="152"/>
      <c r="R70" s="152"/>
      <c r="S70" s="57"/>
      <c r="T70" s="240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57"/>
    </row>
    <row r="71" spans="1:34" ht="15">
      <c r="A71" s="255">
        <v>3</v>
      </c>
      <c r="B71" s="275" t="s">
        <v>143</v>
      </c>
      <c r="C71" s="330" t="s">
        <v>18</v>
      </c>
      <c r="D71" s="23" t="s">
        <v>18</v>
      </c>
      <c r="E71" s="331"/>
      <c r="F71" s="319">
        <v>100000000</v>
      </c>
      <c r="G71" s="25">
        <v>115000000</v>
      </c>
      <c r="H71" s="25"/>
      <c r="I71" s="25"/>
      <c r="J71" s="25"/>
      <c r="K71" s="300">
        <f>F71+G71+H71+I71+J71</f>
        <v>215000000</v>
      </c>
      <c r="L71" s="241"/>
      <c r="M71" s="152"/>
      <c r="N71" s="152"/>
      <c r="O71" s="152"/>
      <c r="P71" s="152"/>
      <c r="Q71" s="152"/>
      <c r="R71" s="152"/>
      <c r="S71" s="57"/>
      <c r="T71" s="240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57"/>
    </row>
    <row r="72" spans="1:34" ht="15">
      <c r="A72" s="255"/>
      <c r="B72" s="275"/>
      <c r="C72" s="330"/>
      <c r="D72" s="23"/>
      <c r="E72" s="331"/>
      <c r="F72" s="319"/>
      <c r="G72" s="25"/>
      <c r="H72" s="25"/>
      <c r="I72" s="25"/>
      <c r="J72" s="25"/>
      <c r="K72" s="300">
        <f>F72+G72+H72+I72+J72</f>
        <v>0</v>
      </c>
      <c r="L72" s="241"/>
      <c r="M72" s="152"/>
      <c r="N72" s="152"/>
      <c r="O72" s="152"/>
      <c r="P72" s="152"/>
      <c r="Q72" s="152"/>
      <c r="R72" s="152"/>
      <c r="S72" s="57"/>
      <c r="T72" s="240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57"/>
    </row>
    <row r="73" spans="1:34" ht="15">
      <c r="A73" s="253" t="s">
        <v>47</v>
      </c>
      <c r="B73" s="244" t="s">
        <v>426</v>
      </c>
      <c r="C73" s="332"/>
      <c r="D73" s="301"/>
      <c r="E73" s="333"/>
      <c r="F73" s="316">
        <f>SUM(F74:F76)</f>
        <v>410844482.6900001</v>
      </c>
      <c r="G73" s="302">
        <f>SUM(G74:G76)</f>
        <v>0</v>
      </c>
      <c r="H73" s="302">
        <f>SUM(H74:H76)</f>
        <v>0</v>
      </c>
      <c r="I73" s="302">
        <f>SUM(I74:I76)</f>
        <v>0</v>
      </c>
      <c r="J73" s="302">
        <f>SUM(J74:J76)</f>
        <v>0</v>
      </c>
      <c r="K73" s="302">
        <f>SUM(K74:K76)</f>
        <v>410844482.6900001</v>
      </c>
      <c r="L73" s="269"/>
      <c r="M73" s="243"/>
      <c r="N73" s="243"/>
      <c r="O73" s="243"/>
      <c r="P73" s="243"/>
      <c r="Q73" s="243"/>
      <c r="R73" s="243"/>
      <c r="S73" s="245"/>
      <c r="T73" s="267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5"/>
    </row>
    <row r="74" spans="1:34" s="47" customFormat="1" ht="15">
      <c r="A74" s="255">
        <v>35</v>
      </c>
      <c r="B74" s="275" t="s">
        <v>41</v>
      </c>
      <c r="C74" s="330" t="s">
        <v>42</v>
      </c>
      <c r="D74" s="41" t="s">
        <v>29</v>
      </c>
      <c r="E74" s="329" t="s">
        <v>30</v>
      </c>
      <c r="F74" s="319">
        <v>318351662</v>
      </c>
      <c r="G74" s="299"/>
      <c r="H74" s="299"/>
      <c r="I74" s="299"/>
      <c r="J74" s="299"/>
      <c r="K74" s="300">
        <f>F74+G74+H74+I74+J74</f>
        <v>318351662</v>
      </c>
      <c r="L74" s="258"/>
      <c r="M74" s="257"/>
      <c r="N74" s="257"/>
      <c r="O74" s="257"/>
      <c r="P74" s="257"/>
      <c r="Q74" s="257"/>
      <c r="R74" s="257"/>
      <c r="S74" s="58"/>
      <c r="T74" s="256"/>
      <c r="U74" s="257"/>
      <c r="V74" s="257"/>
      <c r="W74" s="257"/>
      <c r="X74" s="257"/>
      <c r="Y74" s="257"/>
      <c r="Z74" s="257"/>
      <c r="AA74" s="257"/>
      <c r="AB74" s="257"/>
      <c r="AC74" s="257"/>
      <c r="AD74" s="257"/>
      <c r="AE74" s="257"/>
      <c r="AF74" s="257"/>
      <c r="AG74" s="257"/>
      <c r="AH74" s="58"/>
    </row>
    <row r="75" spans="1:34" s="47" customFormat="1" ht="15">
      <c r="A75" s="255">
        <v>2</v>
      </c>
      <c r="B75" s="266" t="s">
        <v>50</v>
      </c>
      <c r="C75" s="330" t="s">
        <v>42</v>
      </c>
      <c r="D75" s="23" t="s">
        <v>67</v>
      </c>
      <c r="E75" s="331" t="s">
        <v>68</v>
      </c>
      <c r="F75" s="319">
        <v>89592612.69000012</v>
      </c>
      <c r="G75" s="25"/>
      <c r="H75" s="25"/>
      <c r="I75" s="25"/>
      <c r="J75" s="25"/>
      <c r="K75" s="300">
        <f>F75+G75+H75+I75+J75</f>
        <v>89592612.69000012</v>
      </c>
      <c r="L75" s="258"/>
      <c r="M75" s="257"/>
      <c r="N75" s="257"/>
      <c r="O75" s="257"/>
      <c r="P75" s="257"/>
      <c r="Q75" s="257"/>
      <c r="R75" s="257"/>
      <c r="S75" s="58"/>
      <c r="T75" s="256"/>
      <c r="U75" s="257"/>
      <c r="V75" s="257"/>
      <c r="W75" s="257"/>
      <c r="X75" s="257"/>
      <c r="Y75" s="257"/>
      <c r="Z75" s="257"/>
      <c r="AA75" s="257"/>
      <c r="AB75" s="257"/>
      <c r="AC75" s="257"/>
      <c r="AD75" s="257"/>
      <c r="AE75" s="257"/>
      <c r="AF75" s="257"/>
      <c r="AG75" s="257"/>
      <c r="AH75" s="58"/>
    </row>
    <row r="76" spans="1:34" s="47" customFormat="1" ht="15">
      <c r="A76" s="255">
        <v>3</v>
      </c>
      <c r="B76" s="282" t="s">
        <v>103</v>
      </c>
      <c r="C76" s="330" t="s">
        <v>42</v>
      </c>
      <c r="D76" s="23" t="s">
        <v>67</v>
      </c>
      <c r="E76" s="331" t="s">
        <v>68</v>
      </c>
      <c r="F76" s="319">
        <v>2900208</v>
      </c>
      <c r="G76" s="25"/>
      <c r="H76" s="25"/>
      <c r="I76" s="25"/>
      <c r="J76" s="25"/>
      <c r="K76" s="300">
        <f>F76+G76+H76+I76+J76</f>
        <v>2900208</v>
      </c>
      <c r="L76" s="258"/>
      <c r="M76" s="257"/>
      <c r="N76" s="257"/>
      <c r="O76" s="257"/>
      <c r="P76" s="257"/>
      <c r="Q76" s="257"/>
      <c r="R76" s="257"/>
      <c r="S76" s="58"/>
      <c r="T76" s="256"/>
      <c r="U76" s="257"/>
      <c r="V76" s="257"/>
      <c r="W76" s="257"/>
      <c r="X76" s="257"/>
      <c r="Y76" s="257"/>
      <c r="Z76" s="257"/>
      <c r="AA76" s="257"/>
      <c r="AB76" s="257"/>
      <c r="AC76" s="257"/>
      <c r="AD76" s="257"/>
      <c r="AE76" s="257"/>
      <c r="AF76" s="257"/>
      <c r="AG76" s="257"/>
      <c r="AH76" s="58"/>
    </row>
    <row r="77" spans="1:34" ht="15">
      <c r="A77" s="253" t="s">
        <v>52</v>
      </c>
      <c r="B77" s="244" t="s">
        <v>427</v>
      </c>
      <c r="C77" s="332"/>
      <c r="D77" s="301"/>
      <c r="E77" s="333"/>
      <c r="F77" s="316">
        <f>SUM(F78:F84)</f>
        <v>147031999.82</v>
      </c>
      <c r="G77" s="302">
        <f>SUM(G78:G84)</f>
        <v>52710989</v>
      </c>
      <c r="H77" s="302">
        <f>SUM(H78:H84)</f>
        <v>0</v>
      </c>
      <c r="I77" s="302">
        <f>SUM(I78:I84)</f>
        <v>0</v>
      </c>
      <c r="J77" s="302">
        <f>SUM(J78:J84)</f>
        <v>0</v>
      </c>
      <c r="K77" s="302">
        <f>SUM(K78:K84)</f>
        <v>199742988.82</v>
      </c>
      <c r="L77" s="269"/>
      <c r="M77" s="243"/>
      <c r="N77" s="243"/>
      <c r="O77" s="243"/>
      <c r="P77" s="243"/>
      <c r="Q77" s="243"/>
      <c r="R77" s="243"/>
      <c r="S77" s="245"/>
      <c r="T77" s="267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5"/>
    </row>
    <row r="78" spans="1:34" s="47" customFormat="1" ht="15">
      <c r="A78" s="255">
        <v>19</v>
      </c>
      <c r="B78" s="275" t="s">
        <v>35</v>
      </c>
      <c r="C78" s="330" t="s">
        <v>19</v>
      </c>
      <c r="D78" s="23" t="s">
        <v>29</v>
      </c>
      <c r="E78" s="331" t="s">
        <v>383</v>
      </c>
      <c r="F78" s="319">
        <v>42730547</v>
      </c>
      <c r="G78" s="25"/>
      <c r="H78" s="25"/>
      <c r="I78" s="25"/>
      <c r="J78" s="25"/>
      <c r="K78" s="300">
        <f>F78+G78+H78+I78+J78</f>
        <v>42730547</v>
      </c>
      <c r="L78" s="258"/>
      <c r="M78" s="257"/>
      <c r="N78" s="257"/>
      <c r="O78" s="257"/>
      <c r="P78" s="257"/>
      <c r="Q78" s="257"/>
      <c r="R78" s="257"/>
      <c r="S78" s="58"/>
      <c r="T78" s="256"/>
      <c r="U78" s="257"/>
      <c r="V78" s="257"/>
      <c r="W78" s="257"/>
      <c r="X78" s="257"/>
      <c r="Y78" s="257"/>
      <c r="Z78" s="257"/>
      <c r="AA78" s="257"/>
      <c r="AB78" s="257"/>
      <c r="AC78" s="257"/>
      <c r="AD78" s="257"/>
      <c r="AE78" s="257"/>
      <c r="AF78" s="257"/>
      <c r="AG78" s="257"/>
      <c r="AH78" s="58"/>
    </row>
    <row r="79" spans="1:34" s="47" customFormat="1" ht="28.5">
      <c r="A79" s="255">
        <v>25</v>
      </c>
      <c r="B79" s="275" t="s">
        <v>106</v>
      </c>
      <c r="C79" s="330" t="s">
        <v>19</v>
      </c>
      <c r="D79" s="23" t="s">
        <v>29</v>
      </c>
      <c r="E79" s="331" t="s">
        <v>384</v>
      </c>
      <c r="F79" s="319">
        <v>29479385.26</v>
      </c>
      <c r="G79" s="299"/>
      <c r="H79" s="299"/>
      <c r="I79" s="299"/>
      <c r="J79" s="299"/>
      <c r="K79" s="300">
        <f aca="true" t="shared" si="5" ref="K79:K84">F79+G79+H79+I79+J79</f>
        <v>29479385.26</v>
      </c>
      <c r="L79" s="258"/>
      <c r="M79" s="257"/>
      <c r="N79" s="257"/>
      <c r="O79" s="257"/>
      <c r="P79" s="257"/>
      <c r="Q79" s="257"/>
      <c r="R79" s="257"/>
      <c r="S79" s="58"/>
      <c r="T79" s="256"/>
      <c r="U79" s="257"/>
      <c r="V79" s="257"/>
      <c r="W79" s="257"/>
      <c r="X79" s="257"/>
      <c r="Y79" s="257"/>
      <c r="Z79" s="257"/>
      <c r="AA79" s="257"/>
      <c r="AB79" s="257"/>
      <c r="AC79" s="257"/>
      <c r="AD79" s="257"/>
      <c r="AE79" s="257"/>
      <c r="AF79" s="257"/>
      <c r="AG79" s="257"/>
      <c r="AH79" s="58"/>
    </row>
    <row r="80" spans="1:34" s="47" customFormat="1" ht="15">
      <c r="A80" s="255">
        <v>26</v>
      </c>
      <c r="B80" s="275" t="s">
        <v>107</v>
      </c>
      <c r="C80" s="330" t="s">
        <v>19</v>
      </c>
      <c r="D80" s="23" t="s">
        <v>29</v>
      </c>
      <c r="E80" s="331" t="s">
        <v>105</v>
      </c>
      <c r="F80" s="319">
        <v>2619738.56</v>
      </c>
      <c r="G80" s="25"/>
      <c r="H80" s="25"/>
      <c r="I80" s="25"/>
      <c r="J80" s="25"/>
      <c r="K80" s="300">
        <f t="shared" si="5"/>
        <v>2619738.56</v>
      </c>
      <c r="L80" s="258"/>
      <c r="M80" s="257"/>
      <c r="N80" s="257"/>
      <c r="O80" s="257"/>
      <c r="P80" s="257"/>
      <c r="Q80" s="257"/>
      <c r="R80" s="257"/>
      <c r="S80" s="58"/>
      <c r="T80" s="256"/>
      <c r="U80" s="257"/>
      <c r="V80" s="257"/>
      <c r="W80" s="257"/>
      <c r="X80" s="257"/>
      <c r="Y80" s="257"/>
      <c r="Z80" s="257"/>
      <c r="AA80" s="257"/>
      <c r="AB80" s="257"/>
      <c r="AC80" s="257"/>
      <c r="AD80" s="257"/>
      <c r="AE80" s="257"/>
      <c r="AF80" s="257"/>
      <c r="AG80" s="257"/>
      <c r="AH80" s="58"/>
    </row>
    <row r="81" spans="1:34" s="47" customFormat="1" ht="28.5">
      <c r="A81" s="255">
        <v>27</v>
      </c>
      <c r="B81" s="275" t="s">
        <v>116</v>
      </c>
      <c r="C81" s="330" t="s">
        <v>69</v>
      </c>
      <c r="D81" s="23" t="s">
        <v>64</v>
      </c>
      <c r="E81" s="331" t="s">
        <v>93</v>
      </c>
      <c r="F81" s="319">
        <v>5900000</v>
      </c>
      <c r="G81" s="25"/>
      <c r="H81" s="25"/>
      <c r="I81" s="25"/>
      <c r="J81" s="25"/>
      <c r="K81" s="300">
        <f t="shared" si="5"/>
        <v>5900000</v>
      </c>
      <c r="L81" s="258"/>
      <c r="M81" s="257"/>
      <c r="N81" s="257"/>
      <c r="O81" s="257"/>
      <c r="P81" s="257"/>
      <c r="Q81" s="257"/>
      <c r="R81" s="257"/>
      <c r="S81" s="58"/>
      <c r="T81" s="256"/>
      <c r="U81" s="257"/>
      <c r="V81" s="257"/>
      <c r="W81" s="257"/>
      <c r="X81" s="257"/>
      <c r="Y81" s="257"/>
      <c r="Z81" s="257"/>
      <c r="AA81" s="257"/>
      <c r="AB81" s="257"/>
      <c r="AC81" s="257"/>
      <c r="AD81" s="257"/>
      <c r="AE81" s="257"/>
      <c r="AF81" s="257"/>
      <c r="AG81" s="257"/>
      <c r="AH81" s="58"/>
    </row>
    <row r="82" spans="1:34" s="47" customFormat="1" ht="15">
      <c r="A82" s="255">
        <v>5</v>
      </c>
      <c r="B82" s="275" t="s">
        <v>349</v>
      </c>
      <c r="C82" s="330" t="s">
        <v>69</v>
      </c>
      <c r="D82" s="23" t="s">
        <v>69</v>
      </c>
      <c r="E82" s="331"/>
      <c r="F82" s="319"/>
      <c r="G82" s="21">
        <v>52710989</v>
      </c>
      <c r="H82" s="308"/>
      <c r="I82" s="308"/>
      <c r="J82" s="308"/>
      <c r="K82" s="300">
        <f t="shared" si="5"/>
        <v>52710989</v>
      </c>
      <c r="L82" s="258"/>
      <c r="M82" s="257"/>
      <c r="N82" s="257"/>
      <c r="O82" s="257"/>
      <c r="P82" s="257"/>
      <c r="Q82" s="257"/>
      <c r="R82" s="257"/>
      <c r="S82" s="58"/>
      <c r="T82" s="256"/>
      <c r="U82" s="257"/>
      <c r="V82" s="257"/>
      <c r="W82" s="257"/>
      <c r="X82" s="257"/>
      <c r="Y82" s="257"/>
      <c r="Z82" s="257"/>
      <c r="AA82" s="257"/>
      <c r="AB82" s="257"/>
      <c r="AC82" s="257"/>
      <c r="AD82" s="257"/>
      <c r="AE82" s="257"/>
      <c r="AF82" s="257"/>
      <c r="AG82" s="257"/>
      <c r="AH82" s="58"/>
    </row>
    <row r="83" spans="1:34" s="47" customFormat="1" ht="15">
      <c r="A83" s="255">
        <v>1</v>
      </c>
      <c r="B83" s="275" t="s">
        <v>49</v>
      </c>
      <c r="C83" s="330" t="s">
        <v>69</v>
      </c>
      <c r="D83" s="23" t="s">
        <v>29</v>
      </c>
      <c r="E83" s="331" t="s">
        <v>40</v>
      </c>
      <c r="F83" s="319">
        <v>66302329</v>
      </c>
      <c r="G83" s="21"/>
      <c r="H83" s="308"/>
      <c r="I83" s="308"/>
      <c r="J83" s="308"/>
      <c r="K83" s="300">
        <f t="shared" si="5"/>
        <v>66302329</v>
      </c>
      <c r="L83" s="258"/>
      <c r="M83" s="257"/>
      <c r="N83" s="257"/>
      <c r="O83" s="257"/>
      <c r="P83" s="257"/>
      <c r="Q83" s="257"/>
      <c r="R83" s="257"/>
      <c r="S83" s="58"/>
      <c r="T83" s="256"/>
      <c r="U83" s="257"/>
      <c r="V83" s="257"/>
      <c r="W83" s="257"/>
      <c r="X83" s="257"/>
      <c r="Y83" s="257"/>
      <c r="Z83" s="257"/>
      <c r="AA83" s="257"/>
      <c r="AB83" s="257"/>
      <c r="AC83" s="257"/>
      <c r="AD83" s="257"/>
      <c r="AE83" s="257"/>
      <c r="AF83" s="257"/>
      <c r="AG83" s="257"/>
      <c r="AH83" s="58"/>
    </row>
    <row r="84" spans="1:34" s="47" customFormat="1" ht="15">
      <c r="A84" s="255"/>
      <c r="B84" s="275"/>
      <c r="C84" s="330"/>
      <c r="D84" s="23"/>
      <c r="E84" s="331"/>
      <c r="F84" s="319"/>
      <c r="G84" s="308"/>
      <c r="H84" s="308"/>
      <c r="I84" s="308"/>
      <c r="J84" s="308"/>
      <c r="K84" s="300">
        <f t="shared" si="5"/>
        <v>0</v>
      </c>
      <c r="L84" s="258"/>
      <c r="M84" s="257"/>
      <c r="N84" s="257"/>
      <c r="O84" s="257"/>
      <c r="P84" s="257"/>
      <c r="Q84" s="257"/>
      <c r="R84" s="257"/>
      <c r="S84" s="58"/>
      <c r="T84" s="256"/>
      <c r="U84" s="257"/>
      <c r="V84" s="257"/>
      <c r="W84" s="257"/>
      <c r="X84" s="257"/>
      <c r="Y84" s="257"/>
      <c r="Z84" s="257"/>
      <c r="AA84" s="257"/>
      <c r="AB84" s="257"/>
      <c r="AC84" s="257"/>
      <c r="AD84" s="257"/>
      <c r="AE84" s="257"/>
      <c r="AF84" s="257"/>
      <c r="AG84" s="257"/>
      <c r="AH84" s="58"/>
    </row>
    <row r="85" spans="1:34" ht="15">
      <c r="A85" s="253" t="s">
        <v>56</v>
      </c>
      <c r="B85" s="244" t="s">
        <v>428</v>
      </c>
      <c r="C85" s="332"/>
      <c r="D85" s="301"/>
      <c r="E85" s="333"/>
      <c r="F85" s="316">
        <f aca="true" t="shared" si="6" ref="F85:K85">SUM(F86:F100)</f>
        <v>451417217.51</v>
      </c>
      <c r="G85" s="302">
        <f t="shared" si="6"/>
        <v>746205651.5</v>
      </c>
      <c r="H85" s="302">
        <f t="shared" si="6"/>
        <v>1709804070.8333335</v>
      </c>
      <c r="I85" s="302">
        <f t="shared" si="6"/>
        <v>1409195347.6666667</v>
      </c>
      <c r="J85" s="302">
        <f t="shared" si="6"/>
        <v>0</v>
      </c>
      <c r="K85" s="302">
        <f t="shared" si="6"/>
        <v>4316622287.51</v>
      </c>
      <c r="L85" s="269"/>
      <c r="M85" s="243"/>
      <c r="N85" s="243"/>
      <c r="O85" s="243"/>
      <c r="P85" s="243"/>
      <c r="Q85" s="243"/>
      <c r="R85" s="243"/>
      <c r="S85" s="245"/>
      <c r="T85" s="267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5"/>
    </row>
    <row r="86" spans="1:34" s="47" customFormat="1" ht="28.5">
      <c r="A86" s="255">
        <v>21</v>
      </c>
      <c r="B86" s="275" t="s">
        <v>114</v>
      </c>
      <c r="C86" s="330" t="s">
        <v>11</v>
      </c>
      <c r="D86" s="309" t="s">
        <v>64</v>
      </c>
      <c r="E86" s="339" t="s">
        <v>65</v>
      </c>
      <c r="F86" s="319">
        <v>8263945.51</v>
      </c>
      <c r="G86" s="24"/>
      <c r="H86" s="24"/>
      <c r="I86" s="24"/>
      <c r="J86" s="24"/>
      <c r="K86" s="300">
        <f aca="true" t="shared" si="7" ref="K86:K100">F86+G86+H86+I86+J86</f>
        <v>8263945.51</v>
      </c>
      <c r="L86" s="258"/>
      <c r="M86" s="257"/>
      <c r="N86" s="257"/>
      <c r="O86" s="257"/>
      <c r="P86" s="257"/>
      <c r="Q86" s="257"/>
      <c r="R86" s="257"/>
      <c r="S86" s="58"/>
      <c r="T86" s="256"/>
      <c r="U86" s="257"/>
      <c r="V86" s="257"/>
      <c r="W86" s="257"/>
      <c r="X86" s="257"/>
      <c r="Y86" s="257"/>
      <c r="Z86" s="257"/>
      <c r="AA86" s="257"/>
      <c r="AB86" s="257"/>
      <c r="AC86" s="257"/>
      <c r="AD86" s="257"/>
      <c r="AE86" s="257"/>
      <c r="AF86" s="257"/>
      <c r="AG86" s="257"/>
      <c r="AH86" s="58"/>
    </row>
    <row r="87" spans="1:34" s="47" customFormat="1" ht="28.5">
      <c r="A87" s="255">
        <v>22</v>
      </c>
      <c r="B87" s="275" t="s">
        <v>115</v>
      </c>
      <c r="C87" s="330" t="s">
        <v>11</v>
      </c>
      <c r="D87" s="309" t="s">
        <v>64</v>
      </c>
      <c r="E87" s="339" t="s">
        <v>65</v>
      </c>
      <c r="F87" s="319">
        <v>2670000</v>
      </c>
      <c r="G87" s="45"/>
      <c r="H87" s="45"/>
      <c r="I87" s="45"/>
      <c r="J87" s="45"/>
      <c r="K87" s="300">
        <f t="shared" si="7"/>
        <v>2670000</v>
      </c>
      <c r="L87" s="258"/>
      <c r="M87" s="257"/>
      <c r="N87" s="257"/>
      <c r="O87" s="257"/>
      <c r="P87" s="257"/>
      <c r="Q87" s="257"/>
      <c r="R87" s="257"/>
      <c r="S87" s="58"/>
      <c r="T87" s="256"/>
      <c r="U87" s="257"/>
      <c r="V87" s="257"/>
      <c r="W87" s="257"/>
      <c r="X87" s="257"/>
      <c r="Y87" s="257"/>
      <c r="Z87" s="257"/>
      <c r="AA87" s="257"/>
      <c r="AB87" s="257"/>
      <c r="AC87" s="257"/>
      <c r="AD87" s="257"/>
      <c r="AE87" s="257"/>
      <c r="AF87" s="257"/>
      <c r="AG87" s="257"/>
      <c r="AH87" s="58"/>
    </row>
    <row r="88" spans="1:34" s="47" customFormat="1" ht="15">
      <c r="A88" s="255">
        <v>23</v>
      </c>
      <c r="B88" s="275" t="s">
        <v>122</v>
      </c>
      <c r="C88" s="330" t="s">
        <v>11</v>
      </c>
      <c r="D88" s="309" t="s">
        <v>64</v>
      </c>
      <c r="E88" s="339" t="s">
        <v>65</v>
      </c>
      <c r="F88" s="319">
        <v>6215921</v>
      </c>
      <c r="G88" s="45"/>
      <c r="H88" s="45"/>
      <c r="I88" s="45"/>
      <c r="J88" s="45"/>
      <c r="K88" s="300">
        <f t="shared" si="7"/>
        <v>6215921</v>
      </c>
      <c r="L88" s="258"/>
      <c r="M88" s="257"/>
      <c r="N88" s="257"/>
      <c r="O88" s="257"/>
      <c r="P88" s="257"/>
      <c r="Q88" s="257"/>
      <c r="R88" s="257"/>
      <c r="S88" s="58"/>
      <c r="T88" s="256"/>
      <c r="U88" s="257"/>
      <c r="V88" s="257"/>
      <c r="W88" s="257"/>
      <c r="X88" s="257"/>
      <c r="Y88" s="257"/>
      <c r="Z88" s="257"/>
      <c r="AA88" s="257"/>
      <c r="AB88" s="257"/>
      <c r="AC88" s="257"/>
      <c r="AD88" s="257"/>
      <c r="AE88" s="257"/>
      <c r="AF88" s="257"/>
      <c r="AG88" s="257"/>
      <c r="AH88" s="58"/>
    </row>
    <row r="89" spans="1:34" s="47" customFormat="1" ht="15">
      <c r="A89" s="255">
        <v>24</v>
      </c>
      <c r="B89" s="275" t="s">
        <v>124</v>
      </c>
      <c r="C89" s="330" t="s">
        <v>11</v>
      </c>
      <c r="D89" s="309" t="s">
        <v>64</v>
      </c>
      <c r="E89" s="339" t="s">
        <v>123</v>
      </c>
      <c r="F89" s="319">
        <v>34267351</v>
      </c>
      <c r="G89" s="45"/>
      <c r="H89" s="45"/>
      <c r="I89" s="45"/>
      <c r="J89" s="45"/>
      <c r="K89" s="300">
        <f t="shared" si="7"/>
        <v>34267351</v>
      </c>
      <c r="L89" s="258"/>
      <c r="M89" s="257"/>
      <c r="N89" s="257"/>
      <c r="O89" s="257"/>
      <c r="P89" s="257"/>
      <c r="Q89" s="257"/>
      <c r="R89" s="257"/>
      <c r="S89" s="58"/>
      <c r="T89" s="256"/>
      <c r="U89" s="257"/>
      <c r="V89" s="257"/>
      <c r="W89" s="257"/>
      <c r="X89" s="257"/>
      <c r="Y89" s="257"/>
      <c r="Z89" s="257"/>
      <c r="AA89" s="257"/>
      <c r="AB89" s="257"/>
      <c r="AC89" s="257"/>
      <c r="AD89" s="257"/>
      <c r="AE89" s="257"/>
      <c r="AF89" s="257"/>
      <c r="AG89" s="257"/>
      <c r="AH89" s="58"/>
    </row>
    <row r="90" spans="1:34" s="47" customFormat="1" ht="15">
      <c r="A90" s="255">
        <v>58</v>
      </c>
      <c r="B90" s="275" t="s">
        <v>337</v>
      </c>
      <c r="C90" s="330" t="s">
        <v>11</v>
      </c>
      <c r="D90" s="309" t="s">
        <v>29</v>
      </c>
      <c r="E90" s="339" t="s">
        <v>30</v>
      </c>
      <c r="F90" s="321"/>
      <c r="G90" s="310">
        <v>95000000</v>
      </c>
      <c r="H90" s="310">
        <v>95000000</v>
      </c>
      <c r="I90" s="310"/>
      <c r="J90" s="310"/>
      <c r="K90" s="300">
        <f t="shared" si="7"/>
        <v>190000000</v>
      </c>
      <c r="L90" s="258"/>
      <c r="M90" s="257"/>
      <c r="N90" s="257"/>
      <c r="O90" s="257"/>
      <c r="P90" s="257"/>
      <c r="Q90" s="257"/>
      <c r="R90" s="257"/>
      <c r="S90" s="58"/>
      <c r="T90" s="256"/>
      <c r="U90" s="257"/>
      <c r="V90" s="257"/>
      <c r="W90" s="257"/>
      <c r="X90" s="257"/>
      <c r="Y90" s="257"/>
      <c r="Z90" s="257"/>
      <c r="AA90" s="257"/>
      <c r="AB90" s="257"/>
      <c r="AC90" s="257"/>
      <c r="AD90" s="257"/>
      <c r="AE90" s="257"/>
      <c r="AF90" s="257"/>
      <c r="AG90" s="257"/>
      <c r="AH90" s="58"/>
    </row>
    <row r="91" spans="1:34" s="47" customFormat="1" ht="15">
      <c r="A91" s="255">
        <v>59</v>
      </c>
      <c r="B91" s="275" t="s">
        <v>338</v>
      </c>
      <c r="C91" s="330" t="s">
        <v>138</v>
      </c>
      <c r="D91" s="309" t="s">
        <v>29</v>
      </c>
      <c r="E91" s="339" t="s">
        <v>30</v>
      </c>
      <c r="F91" s="321"/>
      <c r="G91" s="310">
        <v>120000000</v>
      </c>
      <c r="H91" s="310"/>
      <c r="I91" s="310"/>
      <c r="J91" s="310"/>
      <c r="K91" s="300">
        <f t="shared" si="7"/>
        <v>120000000</v>
      </c>
      <c r="L91" s="258"/>
      <c r="M91" s="257"/>
      <c r="N91" s="257"/>
      <c r="O91" s="257"/>
      <c r="P91" s="257"/>
      <c r="Q91" s="257"/>
      <c r="R91" s="257"/>
      <c r="S91" s="58"/>
      <c r="T91" s="256"/>
      <c r="U91" s="257"/>
      <c r="V91" s="257"/>
      <c r="W91" s="257"/>
      <c r="X91" s="257"/>
      <c r="Y91" s="257"/>
      <c r="Z91" s="257"/>
      <c r="AA91" s="257"/>
      <c r="AB91" s="257"/>
      <c r="AC91" s="257"/>
      <c r="AD91" s="257"/>
      <c r="AE91" s="257"/>
      <c r="AF91" s="257"/>
      <c r="AG91" s="257"/>
      <c r="AH91" s="58"/>
    </row>
    <row r="92" spans="1:34" s="47" customFormat="1" ht="15">
      <c r="A92" s="255">
        <v>60</v>
      </c>
      <c r="B92" s="275" t="s">
        <v>339</v>
      </c>
      <c r="C92" s="330" t="s">
        <v>11</v>
      </c>
      <c r="D92" s="309" t="s">
        <v>29</v>
      </c>
      <c r="E92" s="339" t="s">
        <v>30</v>
      </c>
      <c r="F92" s="321"/>
      <c r="G92" s="310">
        <v>60000000</v>
      </c>
      <c r="H92" s="310"/>
      <c r="I92" s="310"/>
      <c r="J92" s="310"/>
      <c r="K92" s="300">
        <f t="shared" si="7"/>
        <v>60000000</v>
      </c>
      <c r="L92" s="258"/>
      <c r="M92" s="257"/>
      <c r="N92" s="257"/>
      <c r="O92" s="257"/>
      <c r="P92" s="257"/>
      <c r="Q92" s="257"/>
      <c r="R92" s="257"/>
      <c r="S92" s="58"/>
      <c r="T92" s="256"/>
      <c r="U92" s="257"/>
      <c r="V92" s="257"/>
      <c r="W92" s="257"/>
      <c r="X92" s="257"/>
      <c r="Y92" s="257"/>
      <c r="Z92" s="257"/>
      <c r="AA92" s="257"/>
      <c r="AB92" s="257"/>
      <c r="AC92" s="257"/>
      <c r="AD92" s="257"/>
      <c r="AE92" s="257"/>
      <c r="AF92" s="257"/>
      <c r="AG92" s="257"/>
      <c r="AH92" s="58"/>
    </row>
    <row r="93" spans="1:34" s="47" customFormat="1" ht="28.5">
      <c r="A93" s="255">
        <v>61</v>
      </c>
      <c r="B93" s="275" t="s">
        <v>366</v>
      </c>
      <c r="C93" s="330" t="s">
        <v>11</v>
      </c>
      <c r="D93" s="309" t="s">
        <v>29</v>
      </c>
      <c r="E93" s="339"/>
      <c r="F93" s="319"/>
      <c r="G93" s="45">
        <v>150000000</v>
      </c>
      <c r="H93" s="45">
        <v>265596928.33333334</v>
      </c>
      <c r="I93" s="45">
        <v>381193856.6666667</v>
      </c>
      <c r="J93" s="45"/>
      <c r="K93" s="300">
        <f t="shared" si="7"/>
        <v>796790785</v>
      </c>
      <c r="L93" s="258"/>
      <c r="M93" s="257"/>
      <c r="N93" s="257"/>
      <c r="O93" s="257"/>
      <c r="P93" s="257"/>
      <c r="Q93" s="257"/>
      <c r="R93" s="257"/>
      <c r="S93" s="58"/>
      <c r="T93" s="256"/>
      <c r="U93" s="257"/>
      <c r="V93" s="257"/>
      <c r="W93" s="257"/>
      <c r="X93" s="257"/>
      <c r="Y93" s="257"/>
      <c r="Z93" s="257"/>
      <c r="AA93" s="257"/>
      <c r="AB93" s="257"/>
      <c r="AC93" s="257"/>
      <c r="AD93" s="257"/>
      <c r="AE93" s="257"/>
      <c r="AF93" s="257"/>
      <c r="AG93" s="257"/>
      <c r="AH93" s="58"/>
    </row>
    <row r="94" spans="1:34" s="47" customFormat="1" ht="28.5">
      <c r="A94" s="255">
        <v>62</v>
      </c>
      <c r="B94" s="275" t="s">
        <v>367</v>
      </c>
      <c r="C94" s="330" t="s">
        <v>138</v>
      </c>
      <c r="D94" s="309" t="s">
        <v>29</v>
      </c>
      <c r="E94" s="339"/>
      <c r="F94" s="319"/>
      <c r="G94" s="45"/>
      <c r="H94" s="45">
        <v>569136274.5</v>
      </c>
      <c r="I94" s="45">
        <v>569136274.5</v>
      </c>
      <c r="J94" s="45"/>
      <c r="K94" s="300">
        <f t="shared" si="7"/>
        <v>1138272549</v>
      </c>
      <c r="L94" s="258"/>
      <c r="M94" s="257"/>
      <c r="N94" s="257"/>
      <c r="O94" s="257"/>
      <c r="P94" s="257"/>
      <c r="Q94" s="257"/>
      <c r="R94" s="257"/>
      <c r="S94" s="58"/>
      <c r="T94" s="256"/>
      <c r="U94" s="257"/>
      <c r="V94" s="257"/>
      <c r="W94" s="257"/>
      <c r="X94" s="257"/>
      <c r="Y94" s="257"/>
      <c r="Z94" s="257"/>
      <c r="AA94" s="257"/>
      <c r="AB94" s="257"/>
      <c r="AC94" s="257"/>
      <c r="AD94" s="257"/>
      <c r="AE94" s="257"/>
      <c r="AF94" s="257"/>
      <c r="AG94" s="257"/>
      <c r="AH94" s="58"/>
    </row>
    <row r="95" spans="1:34" s="47" customFormat="1" ht="15">
      <c r="A95" s="255">
        <v>8</v>
      </c>
      <c r="B95" s="275" t="s">
        <v>146</v>
      </c>
      <c r="C95" s="330" t="s">
        <v>11</v>
      </c>
      <c r="D95" s="309" t="s">
        <v>67</v>
      </c>
      <c r="E95" s="339" t="s">
        <v>68</v>
      </c>
      <c r="F95" s="319">
        <v>240000000</v>
      </c>
      <c r="G95" s="45"/>
      <c r="H95" s="45"/>
      <c r="I95" s="45"/>
      <c r="J95" s="45"/>
      <c r="K95" s="300">
        <f t="shared" si="7"/>
        <v>240000000</v>
      </c>
      <c r="L95" s="258"/>
      <c r="M95" s="257"/>
      <c r="N95" s="257"/>
      <c r="O95" s="257"/>
      <c r="P95" s="257"/>
      <c r="Q95" s="257"/>
      <c r="R95" s="257"/>
      <c r="S95" s="58"/>
      <c r="T95" s="256"/>
      <c r="U95" s="257"/>
      <c r="V95" s="257"/>
      <c r="W95" s="257"/>
      <c r="X95" s="257"/>
      <c r="Y95" s="257"/>
      <c r="Z95" s="257"/>
      <c r="AA95" s="257"/>
      <c r="AB95" s="257"/>
      <c r="AC95" s="257"/>
      <c r="AD95" s="257"/>
      <c r="AE95" s="257"/>
      <c r="AF95" s="257"/>
      <c r="AG95" s="257"/>
      <c r="AH95" s="58"/>
    </row>
    <row r="96" spans="1:34" s="47" customFormat="1" ht="15">
      <c r="A96" s="255">
        <v>9</v>
      </c>
      <c r="B96" s="275" t="s">
        <v>147</v>
      </c>
      <c r="C96" s="330" t="s">
        <v>138</v>
      </c>
      <c r="D96" s="309" t="s">
        <v>67</v>
      </c>
      <c r="E96" s="339" t="s">
        <v>68</v>
      </c>
      <c r="F96" s="319">
        <v>160000000</v>
      </c>
      <c r="G96" s="45"/>
      <c r="H96" s="45"/>
      <c r="I96" s="45"/>
      <c r="J96" s="45"/>
      <c r="K96" s="300">
        <f t="shared" si="7"/>
        <v>160000000</v>
      </c>
      <c r="L96" s="258"/>
      <c r="M96" s="257"/>
      <c r="N96" s="257"/>
      <c r="O96" s="257"/>
      <c r="P96" s="257"/>
      <c r="Q96" s="257"/>
      <c r="R96" s="257"/>
      <c r="S96" s="58"/>
      <c r="T96" s="256"/>
      <c r="U96" s="257"/>
      <c r="V96" s="257"/>
      <c r="W96" s="257"/>
      <c r="X96" s="257"/>
      <c r="Y96" s="257"/>
      <c r="Z96" s="257"/>
      <c r="AA96" s="257"/>
      <c r="AB96" s="257"/>
      <c r="AC96" s="257"/>
      <c r="AD96" s="257"/>
      <c r="AE96" s="257"/>
      <c r="AF96" s="257"/>
      <c r="AG96" s="257"/>
      <c r="AH96" s="58"/>
    </row>
    <row r="97" spans="1:34" s="47" customFormat="1" ht="15">
      <c r="A97" s="255">
        <v>16</v>
      </c>
      <c r="B97" s="275" t="s">
        <v>362</v>
      </c>
      <c r="C97" s="330" t="s">
        <v>138</v>
      </c>
      <c r="D97" s="309" t="s">
        <v>67</v>
      </c>
      <c r="E97" s="339" t="s">
        <v>68</v>
      </c>
      <c r="F97" s="319"/>
      <c r="G97" s="45"/>
      <c r="H97" s="45">
        <v>458865216.5</v>
      </c>
      <c r="I97" s="45">
        <v>458865216.5</v>
      </c>
      <c r="J97" s="45"/>
      <c r="K97" s="300">
        <f t="shared" si="7"/>
        <v>917730433</v>
      </c>
      <c r="L97" s="258"/>
      <c r="M97" s="257"/>
      <c r="N97" s="257"/>
      <c r="O97" s="257"/>
      <c r="P97" s="257"/>
      <c r="Q97" s="257"/>
      <c r="R97" s="257"/>
      <c r="S97" s="58"/>
      <c r="T97" s="256"/>
      <c r="U97" s="257"/>
      <c r="V97" s="257"/>
      <c r="W97" s="257"/>
      <c r="X97" s="257"/>
      <c r="Y97" s="257"/>
      <c r="Z97" s="257"/>
      <c r="AA97" s="257"/>
      <c r="AB97" s="257"/>
      <c r="AC97" s="257"/>
      <c r="AD97" s="257"/>
      <c r="AE97" s="257"/>
      <c r="AF97" s="257"/>
      <c r="AG97" s="257"/>
      <c r="AH97" s="58"/>
    </row>
    <row r="98" spans="1:34" s="47" customFormat="1" ht="15">
      <c r="A98" s="255">
        <v>17</v>
      </c>
      <c r="B98" s="275" t="s">
        <v>363</v>
      </c>
      <c r="C98" s="330" t="s">
        <v>11</v>
      </c>
      <c r="D98" s="309" t="s">
        <v>67</v>
      </c>
      <c r="E98" s="339" t="s">
        <v>68</v>
      </c>
      <c r="F98" s="319"/>
      <c r="G98" s="45">
        <v>321205651.5</v>
      </c>
      <c r="H98" s="45">
        <v>321205651.5</v>
      </c>
      <c r="I98" s="45"/>
      <c r="J98" s="45"/>
      <c r="K98" s="300">
        <f t="shared" si="7"/>
        <v>642411303</v>
      </c>
      <c r="L98" s="258"/>
      <c r="M98" s="257"/>
      <c r="N98" s="257"/>
      <c r="O98" s="257"/>
      <c r="P98" s="257"/>
      <c r="Q98" s="257"/>
      <c r="R98" s="257"/>
      <c r="S98" s="58"/>
      <c r="T98" s="256"/>
      <c r="U98" s="257"/>
      <c r="V98" s="257"/>
      <c r="W98" s="257"/>
      <c r="X98" s="257"/>
      <c r="Y98" s="257"/>
      <c r="Z98" s="257"/>
      <c r="AA98" s="257"/>
      <c r="AB98" s="257"/>
      <c r="AC98" s="257"/>
      <c r="AD98" s="257"/>
      <c r="AE98" s="257"/>
      <c r="AF98" s="257"/>
      <c r="AG98" s="257"/>
      <c r="AH98" s="58"/>
    </row>
    <row r="99" spans="1:34" s="47" customFormat="1" ht="15">
      <c r="A99" s="255"/>
      <c r="B99" s="274"/>
      <c r="C99" s="328"/>
      <c r="D99" s="41"/>
      <c r="E99" s="329"/>
      <c r="F99" s="319"/>
      <c r="G99" s="25"/>
      <c r="H99" s="25"/>
      <c r="I99" s="25"/>
      <c r="J99" s="25"/>
      <c r="K99" s="300">
        <f t="shared" si="7"/>
        <v>0</v>
      </c>
      <c r="L99" s="258"/>
      <c r="M99" s="257"/>
      <c r="N99" s="257"/>
      <c r="O99" s="257"/>
      <c r="P99" s="257"/>
      <c r="Q99" s="257"/>
      <c r="R99" s="257"/>
      <c r="S99" s="58"/>
      <c r="T99" s="256"/>
      <c r="U99" s="257"/>
      <c r="V99" s="257"/>
      <c r="W99" s="257"/>
      <c r="X99" s="257"/>
      <c r="Y99" s="257"/>
      <c r="Z99" s="257"/>
      <c r="AA99" s="257"/>
      <c r="AB99" s="257"/>
      <c r="AC99" s="257"/>
      <c r="AD99" s="257"/>
      <c r="AE99" s="257"/>
      <c r="AF99" s="257"/>
      <c r="AG99" s="257"/>
      <c r="AH99" s="58"/>
    </row>
    <row r="100" spans="1:34" s="47" customFormat="1" ht="15">
      <c r="A100" s="255"/>
      <c r="B100" s="274"/>
      <c r="C100" s="328"/>
      <c r="D100" s="41"/>
      <c r="E100" s="340"/>
      <c r="F100" s="319"/>
      <c r="G100" s="25"/>
      <c r="H100" s="25"/>
      <c r="I100" s="25"/>
      <c r="J100" s="25"/>
      <c r="K100" s="300">
        <f t="shared" si="7"/>
        <v>0</v>
      </c>
      <c r="L100" s="258"/>
      <c r="M100" s="257"/>
      <c r="N100" s="257"/>
      <c r="O100" s="257"/>
      <c r="P100" s="257"/>
      <c r="Q100" s="257"/>
      <c r="R100" s="257"/>
      <c r="S100" s="58"/>
      <c r="T100" s="256"/>
      <c r="U100" s="257"/>
      <c r="V100" s="257"/>
      <c r="W100" s="257"/>
      <c r="X100" s="257"/>
      <c r="Y100" s="257"/>
      <c r="Z100" s="257"/>
      <c r="AA100" s="257"/>
      <c r="AB100" s="257"/>
      <c r="AC100" s="257"/>
      <c r="AD100" s="257"/>
      <c r="AE100" s="257"/>
      <c r="AF100" s="257"/>
      <c r="AG100" s="257"/>
      <c r="AH100" s="58"/>
    </row>
    <row r="101" spans="1:34" ht="15">
      <c r="A101" s="253" t="s">
        <v>61</v>
      </c>
      <c r="B101" s="244" t="s">
        <v>429</v>
      </c>
      <c r="C101" s="332"/>
      <c r="D101" s="301"/>
      <c r="E101" s="333"/>
      <c r="F101" s="316">
        <f>SUM(F102:F106)</f>
        <v>27000000</v>
      </c>
      <c r="G101" s="302">
        <f>SUM(G102:G106)</f>
        <v>186242151.29158235</v>
      </c>
      <c r="H101" s="302">
        <f>SUM(H102:H106)</f>
        <v>0</v>
      </c>
      <c r="I101" s="302">
        <f>SUM(I102:I106)</f>
        <v>0</v>
      </c>
      <c r="J101" s="302">
        <f>SUM(J102:J106)</f>
        <v>0</v>
      </c>
      <c r="K101" s="302">
        <f>SUM(K102:K106)</f>
        <v>213242151.29158235</v>
      </c>
      <c r="L101" s="269"/>
      <c r="M101" s="243"/>
      <c r="N101" s="243"/>
      <c r="O101" s="243"/>
      <c r="P101" s="243"/>
      <c r="Q101" s="243"/>
      <c r="R101" s="243"/>
      <c r="S101" s="245"/>
      <c r="T101" s="267"/>
      <c r="U101" s="243"/>
      <c r="V101" s="243"/>
      <c r="W101" s="243"/>
      <c r="X101" s="243"/>
      <c r="Y101" s="243"/>
      <c r="Z101" s="243"/>
      <c r="AA101" s="243"/>
      <c r="AB101" s="243"/>
      <c r="AC101" s="243"/>
      <c r="AD101" s="243"/>
      <c r="AE101" s="243"/>
      <c r="AF101" s="243"/>
      <c r="AG101" s="243"/>
      <c r="AH101" s="245"/>
    </row>
    <row r="102" spans="1:34" s="47" customFormat="1" ht="15">
      <c r="A102" s="255">
        <v>20</v>
      </c>
      <c r="B102" s="274" t="s">
        <v>36</v>
      </c>
      <c r="C102" s="328" t="s">
        <v>37</v>
      </c>
      <c r="D102" s="41" t="s">
        <v>29</v>
      </c>
      <c r="E102" s="329" t="s">
        <v>383</v>
      </c>
      <c r="F102" s="319">
        <v>27000000</v>
      </c>
      <c r="G102" s="25"/>
      <c r="H102" s="25"/>
      <c r="I102" s="25"/>
      <c r="J102" s="25"/>
      <c r="K102" s="300">
        <f>F102+G102+H102+I102+J102</f>
        <v>27000000</v>
      </c>
      <c r="L102" s="258"/>
      <c r="M102" s="257"/>
      <c r="N102" s="257"/>
      <c r="O102" s="257"/>
      <c r="P102" s="257"/>
      <c r="Q102" s="257"/>
      <c r="R102" s="257"/>
      <c r="S102" s="58"/>
      <c r="T102" s="256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257"/>
      <c r="AF102" s="257"/>
      <c r="AG102" s="257"/>
      <c r="AH102" s="58"/>
    </row>
    <row r="103" spans="1:34" s="47" customFormat="1" ht="15">
      <c r="A103" s="255">
        <v>10</v>
      </c>
      <c r="B103" s="274" t="s">
        <v>342</v>
      </c>
      <c r="C103" s="328" t="s">
        <v>37</v>
      </c>
      <c r="D103" s="41" t="s">
        <v>29</v>
      </c>
      <c r="E103" s="329" t="s">
        <v>30</v>
      </c>
      <c r="F103" s="319"/>
      <c r="G103" s="25">
        <v>100072911.535791</v>
      </c>
      <c r="H103" s="25"/>
      <c r="I103" s="25"/>
      <c r="J103" s="25"/>
      <c r="K103" s="300">
        <f>F103+G103+H103+I103+J103</f>
        <v>100072911.535791</v>
      </c>
      <c r="L103" s="258"/>
      <c r="M103" s="257"/>
      <c r="N103" s="257"/>
      <c r="O103" s="257"/>
      <c r="P103" s="257"/>
      <c r="Q103" s="257"/>
      <c r="R103" s="257"/>
      <c r="S103" s="58"/>
      <c r="T103" s="256"/>
      <c r="U103" s="257"/>
      <c r="V103" s="257"/>
      <c r="W103" s="257"/>
      <c r="X103" s="257"/>
      <c r="Y103" s="257"/>
      <c r="Z103" s="257"/>
      <c r="AA103" s="257"/>
      <c r="AB103" s="257"/>
      <c r="AC103" s="257"/>
      <c r="AD103" s="257"/>
      <c r="AE103" s="257"/>
      <c r="AF103" s="257"/>
      <c r="AG103" s="257"/>
      <c r="AH103" s="58"/>
    </row>
    <row r="104" spans="1:34" s="47" customFormat="1" ht="15">
      <c r="A104" s="255">
        <v>19</v>
      </c>
      <c r="B104" s="274" t="s">
        <v>343</v>
      </c>
      <c r="C104" s="328" t="s">
        <v>37</v>
      </c>
      <c r="D104" s="41" t="s">
        <v>67</v>
      </c>
      <c r="E104" s="329" t="s">
        <v>68</v>
      </c>
      <c r="F104" s="319"/>
      <c r="G104" s="25">
        <v>32497849.028518572</v>
      </c>
      <c r="H104" s="25"/>
      <c r="I104" s="25"/>
      <c r="J104" s="25"/>
      <c r="K104" s="300">
        <f>F104+G104+H104+I104+J104</f>
        <v>32497849.028518572</v>
      </c>
      <c r="L104" s="258"/>
      <c r="M104" s="257"/>
      <c r="N104" s="257"/>
      <c r="O104" s="257"/>
      <c r="P104" s="257"/>
      <c r="Q104" s="257"/>
      <c r="R104" s="257"/>
      <c r="S104" s="58"/>
      <c r="T104" s="256"/>
      <c r="U104" s="257"/>
      <c r="V104" s="257"/>
      <c r="W104" s="257"/>
      <c r="X104" s="257"/>
      <c r="Y104" s="257"/>
      <c r="Z104" s="257"/>
      <c r="AA104" s="257"/>
      <c r="AB104" s="257"/>
      <c r="AC104" s="257"/>
      <c r="AD104" s="257"/>
      <c r="AE104" s="257"/>
      <c r="AF104" s="257"/>
      <c r="AG104" s="257"/>
      <c r="AH104" s="58"/>
    </row>
    <row r="105" spans="1:34" s="47" customFormat="1" ht="15">
      <c r="A105" s="255">
        <v>20</v>
      </c>
      <c r="B105" s="274" t="s">
        <v>344</v>
      </c>
      <c r="C105" s="328" t="s">
        <v>37</v>
      </c>
      <c r="D105" s="41" t="s">
        <v>67</v>
      </c>
      <c r="E105" s="329" t="s">
        <v>68</v>
      </c>
      <c r="F105" s="319"/>
      <c r="G105" s="25">
        <v>53671390.727272764</v>
      </c>
      <c r="H105" s="25"/>
      <c r="I105" s="25"/>
      <c r="J105" s="25"/>
      <c r="K105" s="300">
        <f>F105+G105+H105+I105+J105</f>
        <v>53671390.727272764</v>
      </c>
      <c r="L105" s="258"/>
      <c r="M105" s="257"/>
      <c r="N105" s="257"/>
      <c r="O105" s="257"/>
      <c r="P105" s="257"/>
      <c r="Q105" s="257"/>
      <c r="R105" s="257"/>
      <c r="S105" s="58"/>
      <c r="T105" s="256"/>
      <c r="U105" s="257"/>
      <c r="V105" s="257"/>
      <c r="W105" s="257"/>
      <c r="X105" s="257"/>
      <c r="Y105" s="257"/>
      <c r="Z105" s="257"/>
      <c r="AA105" s="257"/>
      <c r="AB105" s="257"/>
      <c r="AC105" s="257"/>
      <c r="AD105" s="257"/>
      <c r="AE105" s="257"/>
      <c r="AF105" s="257"/>
      <c r="AG105" s="257"/>
      <c r="AH105" s="58"/>
    </row>
    <row r="106" spans="1:34" s="47" customFormat="1" ht="15">
      <c r="A106" s="255"/>
      <c r="B106" s="274"/>
      <c r="C106" s="328"/>
      <c r="D106" s="41"/>
      <c r="E106" s="329"/>
      <c r="F106" s="319"/>
      <c r="G106" s="25"/>
      <c r="H106" s="25"/>
      <c r="I106" s="25"/>
      <c r="J106" s="25"/>
      <c r="K106" s="300">
        <f>F106+G106+H106+I106+J106</f>
        <v>0</v>
      </c>
      <c r="L106" s="258"/>
      <c r="M106" s="257"/>
      <c r="N106" s="257"/>
      <c r="O106" s="257"/>
      <c r="P106" s="257"/>
      <c r="Q106" s="257"/>
      <c r="R106" s="257"/>
      <c r="S106" s="58"/>
      <c r="T106" s="256"/>
      <c r="U106" s="257"/>
      <c r="V106" s="257"/>
      <c r="W106" s="257"/>
      <c r="X106" s="257"/>
      <c r="Y106" s="257"/>
      <c r="Z106" s="257"/>
      <c r="AA106" s="257"/>
      <c r="AB106" s="257"/>
      <c r="AC106" s="257"/>
      <c r="AD106" s="257"/>
      <c r="AE106" s="257"/>
      <c r="AF106" s="257"/>
      <c r="AG106" s="257"/>
      <c r="AH106" s="58"/>
    </row>
    <row r="107" spans="1:34" ht="15">
      <c r="A107" s="253" t="s">
        <v>62</v>
      </c>
      <c r="B107" s="244" t="s">
        <v>430</v>
      </c>
      <c r="C107" s="332"/>
      <c r="D107" s="301"/>
      <c r="E107" s="333"/>
      <c r="F107" s="316">
        <f>SUM(F108:F116)</f>
        <v>101100000</v>
      </c>
      <c r="G107" s="302">
        <f>SUM(G108:G116)</f>
        <v>407488361</v>
      </c>
      <c r="H107" s="302">
        <f>SUM(H108:H116)</f>
        <v>286347777.77777785</v>
      </c>
      <c r="I107" s="302">
        <f>SUM(I108:I116)</f>
        <v>0</v>
      </c>
      <c r="J107" s="302">
        <f>SUM(J108:J116)</f>
        <v>0</v>
      </c>
      <c r="K107" s="302">
        <f>SUM(K108:K116)</f>
        <v>794936138.7777779</v>
      </c>
      <c r="L107" s="269"/>
      <c r="M107" s="243"/>
      <c r="N107" s="243"/>
      <c r="O107" s="243"/>
      <c r="P107" s="243"/>
      <c r="Q107" s="243"/>
      <c r="R107" s="243"/>
      <c r="S107" s="245"/>
      <c r="T107" s="267"/>
      <c r="U107" s="243"/>
      <c r="V107" s="243"/>
      <c r="W107" s="243"/>
      <c r="X107" s="243"/>
      <c r="Y107" s="243"/>
      <c r="Z107" s="243"/>
      <c r="AA107" s="243"/>
      <c r="AB107" s="243"/>
      <c r="AC107" s="243"/>
      <c r="AD107" s="243"/>
      <c r="AE107" s="243"/>
      <c r="AF107" s="243"/>
      <c r="AG107" s="243"/>
      <c r="AH107" s="245"/>
    </row>
    <row r="108" spans="1:34" s="47" customFormat="1" ht="15">
      <c r="A108" s="255">
        <v>28</v>
      </c>
      <c r="B108" s="275" t="s">
        <v>117</v>
      </c>
      <c r="C108" s="330" t="s">
        <v>94</v>
      </c>
      <c r="D108" s="309" t="s">
        <v>29</v>
      </c>
      <c r="E108" s="339" t="s">
        <v>40</v>
      </c>
      <c r="F108" s="319">
        <v>101100000</v>
      </c>
      <c r="G108" s="25"/>
      <c r="H108" s="25"/>
      <c r="I108" s="25"/>
      <c r="J108" s="25"/>
      <c r="K108" s="300">
        <f>F108+G108+H108+I108+J108</f>
        <v>101100000</v>
      </c>
      <c r="L108" s="258"/>
      <c r="M108" s="257"/>
      <c r="N108" s="257"/>
      <c r="O108" s="257"/>
      <c r="P108" s="257"/>
      <c r="Q108" s="257"/>
      <c r="R108" s="257"/>
      <c r="S108" s="58"/>
      <c r="T108" s="256"/>
      <c r="U108" s="257"/>
      <c r="V108" s="257"/>
      <c r="W108" s="257"/>
      <c r="X108" s="257"/>
      <c r="Y108" s="257"/>
      <c r="Z108" s="257"/>
      <c r="AA108" s="257"/>
      <c r="AB108" s="257"/>
      <c r="AC108" s="257"/>
      <c r="AD108" s="257"/>
      <c r="AE108" s="257"/>
      <c r="AF108" s="257"/>
      <c r="AG108" s="257"/>
      <c r="AH108" s="58"/>
    </row>
    <row r="109" spans="1:34" s="47" customFormat="1" ht="15">
      <c r="A109" s="255">
        <v>50</v>
      </c>
      <c r="B109" s="275" t="s">
        <v>329</v>
      </c>
      <c r="C109" s="330" t="s">
        <v>94</v>
      </c>
      <c r="D109" s="309" t="s">
        <v>29</v>
      </c>
      <c r="E109" s="339" t="s">
        <v>40</v>
      </c>
      <c r="F109" s="319"/>
      <c r="G109" s="25">
        <v>76000000</v>
      </c>
      <c r="H109" s="25"/>
      <c r="I109" s="25"/>
      <c r="J109" s="25"/>
      <c r="K109" s="300">
        <f aca="true" t="shared" si="8" ref="K109:K116">F109+G109+H109+I109+J109</f>
        <v>76000000</v>
      </c>
      <c r="L109" s="258"/>
      <c r="M109" s="257"/>
      <c r="N109" s="257"/>
      <c r="O109" s="257"/>
      <c r="P109" s="257"/>
      <c r="Q109" s="257"/>
      <c r="R109" s="257"/>
      <c r="S109" s="58"/>
      <c r="T109" s="256"/>
      <c r="U109" s="257"/>
      <c r="V109" s="257"/>
      <c r="W109" s="257"/>
      <c r="X109" s="257"/>
      <c r="Y109" s="257"/>
      <c r="Z109" s="257"/>
      <c r="AA109" s="257"/>
      <c r="AB109" s="257"/>
      <c r="AC109" s="257"/>
      <c r="AD109" s="257"/>
      <c r="AE109" s="257"/>
      <c r="AF109" s="257"/>
      <c r="AG109" s="257"/>
      <c r="AH109" s="58"/>
    </row>
    <row r="110" spans="1:34" s="47" customFormat="1" ht="15">
      <c r="A110" s="255">
        <v>51</v>
      </c>
      <c r="B110" s="275" t="s">
        <v>330</v>
      </c>
      <c r="C110" s="330" t="s">
        <v>94</v>
      </c>
      <c r="D110" s="309" t="s">
        <v>29</v>
      </c>
      <c r="E110" s="339" t="s">
        <v>40</v>
      </c>
      <c r="F110" s="319"/>
      <c r="G110" s="25">
        <v>61122048</v>
      </c>
      <c r="H110" s="25"/>
      <c r="I110" s="25"/>
      <c r="J110" s="25"/>
      <c r="K110" s="300">
        <f t="shared" si="8"/>
        <v>61122048</v>
      </c>
      <c r="L110" s="258"/>
      <c r="M110" s="257"/>
      <c r="N110" s="257"/>
      <c r="O110" s="257"/>
      <c r="P110" s="257"/>
      <c r="Q110" s="257"/>
      <c r="R110" s="257"/>
      <c r="S110" s="58"/>
      <c r="T110" s="256"/>
      <c r="U110" s="257"/>
      <c r="V110" s="257"/>
      <c r="W110" s="257"/>
      <c r="X110" s="257"/>
      <c r="Y110" s="257"/>
      <c r="Z110" s="257"/>
      <c r="AA110" s="257"/>
      <c r="AB110" s="257"/>
      <c r="AC110" s="257"/>
      <c r="AD110" s="257"/>
      <c r="AE110" s="257"/>
      <c r="AF110" s="257"/>
      <c r="AG110" s="257"/>
      <c r="AH110" s="58"/>
    </row>
    <row r="111" spans="1:34" s="47" customFormat="1" ht="15">
      <c r="A111" s="255">
        <v>52</v>
      </c>
      <c r="B111" s="275" t="s">
        <v>331</v>
      </c>
      <c r="C111" s="330" t="s">
        <v>94</v>
      </c>
      <c r="D111" s="309" t="s">
        <v>29</v>
      </c>
      <c r="E111" s="339" t="s">
        <v>40</v>
      </c>
      <c r="F111" s="319"/>
      <c r="G111" s="25">
        <v>24225104</v>
      </c>
      <c r="H111" s="25"/>
      <c r="I111" s="25"/>
      <c r="J111" s="25"/>
      <c r="K111" s="300">
        <f t="shared" si="8"/>
        <v>24225104</v>
      </c>
      <c r="L111" s="258"/>
      <c r="M111" s="257"/>
      <c r="N111" s="257"/>
      <c r="O111" s="257"/>
      <c r="P111" s="257"/>
      <c r="Q111" s="257"/>
      <c r="R111" s="257"/>
      <c r="S111" s="58"/>
      <c r="T111" s="256"/>
      <c r="U111" s="257"/>
      <c r="V111" s="257"/>
      <c r="W111" s="257"/>
      <c r="X111" s="257"/>
      <c r="Y111" s="257"/>
      <c r="Z111" s="257"/>
      <c r="AA111" s="257"/>
      <c r="AB111" s="257"/>
      <c r="AC111" s="257"/>
      <c r="AD111" s="257"/>
      <c r="AE111" s="257"/>
      <c r="AF111" s="257"/>
      <c r="AG111" s="257"/>
      <c r="AH111" s="58"/>
    </row>
    <row r="112" spans="1:34" s="47" customFormat="1" ht="15">
      <c r="A112" s="255">
        <v>53</v>
      </c>
      <c r="B112" s="275" t="s">
        <v>332</v>
      </c>
      <c r="C112" s="330" t="s">
        <v>94</v>
      </c>
      <c r="D112" s="309" t="s">
        <v>29</v>
      </c>
      <c r="E112" s="339" t="s">
        <v>40</v>
      </c>
      <c r="F112" s="319"/>
      <c r="G112" s="25">
        <v>34404755</v>
      </c>
      <c r="H112" s="25"/>
      <c r="I112" s="25"/>
      <c r="J112" s="25"/>
      <c r="K112" s="300">
        <f t="shared" si="8"/>
        <v>34404755</v>
      </c>
      <c r="L112" s="258"/>
      <c r="M112" s="257"/>
      <c r="N112" s="257"/>
      <c r="O112" s="257"/>
      <c r="P112" s="257"/>
      <c r="Q112" s="257"/>
      <c r="R112" s="257"/>
      <c r="S112" s="58"/>
      <c r="T112" s="256"/>
      <c r="U112" s="257"/>
      <c r="V112" s="257"/>
      <c r="W112" s="257"/>
      <c r="X112" s="257"/>
      <c r="Y112" s="257"/>
      <c r="Z112" s="257"/>
      <c r="AA112" s="257"/>
      <c r="AB112" s="257"/>
      <c r="AC112" s="257"/>
      <c r="AD112" s="257"/>
      <c r="AE112" s="257"/>
      <c r="AF112" s="257"/>
      <c r="AG112" s="257"/>
      <c r="AH112" s="58"/>
    </row>
    <row r="113" spans="1:34" s="47" customFormat="1" ht="15">
      <c r="A113" s="255">
        <v>54</v>
      </c>
      <c r="B113" s="275" t="s">
        <v>333</v>
      </c>
      <c r="C113" s="330" t="s">
        <v>94</v>
      </c>
      <c r="D113" s="309" t="s">
        <v>29</v>
      </c>
      <c r="E113" s="339" t="s">
        <v>40</v>
      </c>
      <c r="F113" s="319"/>
      <c r="G113" s="25">
        <v>35009728</v>
      </c>
      <c r="H113" s="25"/>
      <c r="I113" s="25"/>
      <c r="J113" s="25"/>
      <c r="K113" s="300">
        <f t="shared" si="8"/>
        <v>35009728</v>
      </c>
      <c r="L113" s="258"/>
      <c r="M113" s="257"/>
      <c r="N113" s="257"/>
      <c r="O113" s="257"/>
      <c r="P113" s="257"/>
      <c r="Q113" s="257"/>
      <c r="R113" s="257"/>
      <c r="S113" s="58"/>
      <c r="T113" s="256"/>
      <c r="U113" s="257"/>
      <c r="V113" s="257"/>
      <c r="W113" s="257"/>
      <c r="X113" s="257"/>
      <c r="Y113" s="257"/>
      <c r="Z113" s="257"/>
      <c r="AA113" s="257"/>
      <c r="AB113" s="257"/>
      <c r="AC113" s="257"/>
      <c r="AD113" s="257"/>
      <c r="AE113" s="257"/>
      <c r="AF113" s="257"/>
      <c r="AG113" s="257"/>
      <c r="AH113" s="58"/>
    </row>
    <row r="114" spans="1:34" s="47" customFormat="1" ht="15">
      <c r="A114" s="255">
        <v>55</v>
      </c>
      <c r="B114" s="275" t="s">
        <v>335</v>
      </c>
      <c r="C114" s="330" t="s">
        <v>334</v>
      </c>
      <c r="D114" s="309" t="s">
        <v>29</v>
      </c>
      <c r="E114" s="339" t="s">
        <v>40</v>
      </c>
      <c r="F114" s="319"/>
      <c r="G114" s="25">
        <v>109093471</v>
      </c>
      <c r="H114" s="25"/>
      <c r="I114" s="25"/>
      <c r="J114" s="25"/>
      <c r="K114" s="300">
        <f t="shared" si="8"/>
        <v>109093471</v>
      </c>
      <c r="L114" s="258"/>
      <c r="M114" s="257"/>
      <c r="N114" s="257"/>
      <c r="O114" s="257"/>
      <c r="P114" s="257"/>
      <c r="Q114" s="257"/>
      <c r="R114" s="257"/>
      <c r="S114" s="58"/>
      <c r="T114" s="256"/>
      <c r="U114" s="257"/>
      <c r="V114" s="257"/>
      <c r="W114" s="257"/>
      <c r="X114" s="257"/>
      <c r="Y114" s="257"/>
      <c r="Z114" s="257"/>
      <c r="AA114" s="257"/>
      <c r="AB114" s="257"/>
      <c r="AC114" s="257"/>
      <c r="AD114" s="257"/>
      <c r="AE114" s="257"/>
      <c r="AF114" s="257"/>
      <c r="AG114" s="257"/>
      <c r="AH114" s="58"/>
    </row>
    <row r="115" spans="1:34" s="47" customFormat="1" ht="15">
      <c r="A115" s="255">
        <v>56</v>
      </c>
      <c r="B115" s="275" t="s">
        <v>336</v>
      </c>
      <c r="C115" s="330" t="s">
        <v>94</v>
      </c>
      <c r="D115" s="309" t="s">
        <v>29</v>
      </c>
      <c r="E115" s="339" t="s">
        <v>30</v>
      </c>
      <c r="F115" s="319"/>
      <c r="G115" s="25">
        <v>67633255</v>
      </c>
      <c r="H115" s="25"/>
      <c r="I115" s="25"/>
      <c r="J115" s="25"/>
      <c r="K115" s="300">
        <f t="shared" si="8"/>
        <v>67633255</v>
      </c>
      <c r="L115" s="258"/>
      <c r="M115" s="257"/>
      <c r="N115" s="257"/>
      <c r="O115" s="257"/>
      <c r="P115" s="257"/>
      <c r="Q115" s="257"/>
      <c r="R115" s="257"/>
      <c r="S115" s="58"/>
      <c r="T115" s="256"/>
      <c r="U115" s="257"/>
      <c r="V115" s="257"/>
      <c r="W115" s="257"/>
      <c r="X115" s="257"/>
      <c r="Y115" s="257"/>
      <c r="Z115" s="257"/>
      <c r="AA115" s="257"/>
      <c r="AB115" s="257"/>
      <c r="AC115" s="257"/>
      <c r="AD115" s="257"/>
      <c r="AE115" s="257"/>
      <c r="AF115" s="257"/>
      <c r="AG115" s="257"/>
      <c r="AH115" s="58"/>
    </row>
    <row r="116" spans="1:34" s="47" customFormat="1" ht="15">
      <c r="A116" s="255">
        <v>57</v>
      </c>
      <c r="B116" s="275" t="s">
        <v>358</v>
      </c>
      <c r="C116" s="330" t="s">
        <v>334</v>
      </c>
      <c r="D116" s="309" t="s">
        <v>29</v>
      </c>
      <c r="E116" s="339" t="s">
        <v>40</v>
      </c>
      <c r="F116" s="319"/>
      <c r="G116" s="25"/>
      <c r="H116" s="25">
        <v>286347777.77777785</v>
      </c>
      <c r="I116" s="25"/>
      <c r="J116" s="25"/>
      <c r="K116" s="300">
        <f t="shared" si="8"/>
        <v>286347777.77777785</v>
      </c>
      <c r="L116" s="258"/>
      <c r="M116" s="257"/>
      <c r="N116" s="257"/>
      <c r="O116" s="257"/>
      <c r="P116" s="257"/>
      <c r="Q116" s="257"/>
      <c r="R116" s="257"/>
      <c r="S116" s="58"/>
      <c r="T116" s="256"/>
      <c r="U116" s="257"/>
      <c r="V116" s="257"/>
      <c r="W116" s="257"/>
      <c r="X116" s="257"/>
      <c r="Y116" s="257"/>
      <c r="Z116" s="257"/>
      <c r="AA116" s="257"/>
      <c r="AB116" s="257"/>
      <c r="AC116" s="257"/>
      <c r="AD116" s="257"/>
      <c r="AE116" s="257"/>
      <c r="AF116" s="257"/>
      <c r="AG116" s="257"/>
      <c r="AH116" s="58"/>
    </row>
    <row r="117" spans="1:34" ht="15">
      <c r="A117" s="253" t="s">
        <v>131</v>
      </c>
      <c r="B117" s="244" t="s">
        <v>431</v>
      </c>
      <c r="C117" s="332"/>
      <c r="D117" s="301"/>
      <c r="E117" s="333"/>
      <c r="F117" s="316">
        <f>SUM(F118:F133)</f>
        <v>0</v>
      </c>
      <c r="G117" s="302">
        <f>SUM(G118:G133)</f>
        <v>12611941</v>
      </c>
      <c r="H117" s="302">
        <f>SUM(H118:H133)</f>
        <v>1037723692.6666667</v>
      </c>
      <c r="I117" s="302">
        <f>SUM(I118:I133)</f>
        <v>2491429159.2098665</v>
      </c>
      <c r="J117" s="302">
        <f>SUM(J118:J133)</f>
        <v>303539346.6666667</v>
      </c>
      <c r="K117" s="302">
        <f>SUM(K118:K133)</f>
        <v>3845304139.5432</v>
      </c>
      <c r="L117" s="269"/>
      <c r="M117" s="243"/>
      <c r="N117" s="243"/>
      <c r="O117" s="243"/>
      <c r="P117" s="243"/>
      <c r="Q117" s="243"/>
      <c r="R117" s="243"/>
      <c r="S117" s="245"/>
      <c r="T117" s="267"/>
      <c r="U117" s="243"/>
      <c r="V117" s="243"/>
      <c r="W117" s="243"/>
      <c r="X117" s="243"/>
      <c r="Y117" s="243"/>
      <c r="Z117" s="243"/>
      <c r="AA117" s="243"/>
      <c r="AB117" s="243"/>
      <c r="AC117" s="243"/>
      <c r="AD117" s="243"/>
      <c r="AE117" s="243"/>
      <c r="AF117" s="243"/>
      <c r="AG117" s="243"/>
      <c r="AH117" s="245"/>
    </row>
    <row r="118" spans="1:34" s="47" customFormat="1" ht="15">
      <c r="A118" s="255">
        <v>38</v>
      </c>
      <c r="B118" s="283" t="s">
        <v>369</v>
      </c>
      <c r="C118" s="330" t="s">
        <v>350</v>
      </c>
      <c r="D118" s="23" t="s">
        <v>29</v>
      </c>
      <c r="E118" s="329" t="s">
        <v>347</v>
      </c>
      <c r="F118" s="315"/>
      <c r="G118" s="25"/>
      <c r="H118" s="25"/>
      <c r="I118" s="25">
        <v>67379650.5</v>
      </c>
      <c r="J118" s="25"/>
      <c r="K118" s="300">
        <f>F118+G118+H118+I118+J118</f>
        <v>67379650.5</v>
      </c>
      <c r="L118" s="258"/>
      <c r="M118" s="257"/>
      <c r="N118" s="257"/>
      <c r="O118" s="257"/>
      <c r="P118" s="257"/>
      <c r="Q118" s="257"/>
      <c r="R118" s="257"/>
      <c r="S118" s="58"/>
      <c r="T118" s="256"/>
      <c r="U118" s="257"/>
      <c r="V118" s="257"/>
      <c r="W118" s="257"/>
      <c r="X118" s="257"/>
      <c r="Y118" s="257"/>
      <c r="Z118" s="257"/>
      <c r="AA118" s="257"/>
      <c r="AB118" s="257"/>
      <c r="AC118" s="257"/>
      <c r="AD118" s="257"/>
      <c r="AE118" s="257"/>
      <c r="AF118" s="257"/>
      <c r="AG118" s="257"/>
      <c r="AH118" s="58"/>
    </row>
    <row r="119" spans="1:34" s="47" customFormat="1" ht="15">
      <c r="A119" s="255">
        <v>39</v>
      </c>
      <c r="B119" s="284" t="s">
        <v>370</v>
      </c>
      <c r="C119" s="330" t="s">
        <v>350</v>
      </c>
      <c r="D119" s="23" t="s">
        <v>29</v>
      </c>
      <c r="E119" s="329" t="s">
        <v>347</v>
      </c>
      <c r="F119" s="315"/>
      <c r="G119" s="25"/>
      <c r="H119" s="25"/>
      <c r="I119" s="25">
        <v>48460286.58</v>
      </c>
      <c r="J119" s="25"/>
      <c r="K119" s="300">
        <f aca="true" t="shared" si="9" ref="K119:K133">F119+G119+H119+I119+J119</f>
        <v>48460286.58</v>
      </c>
      <c r="L119" s="258"/>
      <c r="M119" s="257"/>
      <c r="N119" s="257"/>
      <c r="O119" s="257"/>
      <c r="P119" s="257"/>
      <c r="Q119" s="257"/>
      <c r="R119" s="257"/>
      <c r="S119" s="58"/>
      <c r="T119" s="256"/>
      <c r="U119" s="257"/>
      <c r="V119" s="257"/>
      <c r="W119" s="257"/>
      <c r="X119" s="257"/>
      <c r="Y119" s="257"/>
      <c r="Z119" s="257"/>
      <c r="AA119" s="257"/>
      <c r="AB119" s="257"/>
      <c r="AC119" s="257"/>
      <c r="AD119" s="257"/>
      <c r="AE119" s="257"/>
      <c r="AF119" s="257"/>
      <c r="AG119" s="257"/>
      <c r="AH119" s="58"/>
    </row>
    <row r="120" spans="1:34" s="47" customFormat="1" ht="15">
      <c r="A120" s="255">
        <v>40</v>
      </c>
      <c r="B120" s="284" t="s">
        <v>371</v>
      </c>
      <c r="C120" s="330" t="s">
        <v>350</v>
      </c>
      <c r="D120" s="23" t="s">
        <v>29</v>
      </c>
      <c r="E120" s="329" t="s">
        <v>347</v>
      </c>
      <c r="F120" s="315"/>
      <c r="G120" s="25"/>
      <c r="H120" s="25"/>
      <c r="I120" s="25">
        <v>122440723.75199999</v>
      </c>
      <c r="J120" s="25"/>
      <c r="K120" s="300">
        <f t="shared" si="9"/>
        <v>122440723.75199999</v>
      </c>
      <c r="L120" s="258"/>
      <c r="M120" s="257"/>
      <c r="N120" s="257"/>
      <c r="O120" s="257"/>
      <c r="P120" s="257"/>
      <c r="Q120" s="257"/>
      <c r="R120" s="257"/>
      <c r="S120" s="58"/>
      <c r="T120" s="256"/>
      <c r="U120" s="257"/>
      <c r="V120" s="257"/>
      <c r="W120" s="257"/>
      <c r="X120" s="257"/>
      <c r="Y120" s="257"/>
      <c r="Z120" s="257"/>
      <c r="AA120" s="257"/>
      <c r="AB120" s="257"/>
      <c r="AC120" s="257"/>
      <c r="AD120" s="257"/>
      <c r="AE120" s="257"/>
      <c r="AF120" s="257"/>
      <c r="AG120" s="257"/>
      <c r="AH120" s="58"/>
    </row>
    <row r="121" spans="1:34" s="47" customFormat="1" ht="15">
      <c r="A121" s="255">
        <v>41</v>
      </c>
      <c r="B121" s="284" t="s">
        <v>372</v>
      </c>
      <c r="C121" s="330" t="s">
        <v>350</v>
      </c>
      <c r="D121" s="23" t="s">
        <v>29</v>
      </c>
      <c r="E121" s="329" t="s">
        <v>347</v>
      </c>
      <c r="F121" s="315"/>
      <c r="G121" s="25"/>
      <c r="H121" s="25"/>
      <c r="I121" s="25">
        <v>87556832.976</v>
      </c>
      <c r="J121" s="25"/>
      <c r="K121" s="300">
        <f t="shared" si="9"/>
        <v>87556832.976</v>
      </c>
      <c r="L121" s="258"/>
      <c r="M121" s="257"/>
      <c r="N121" s="257"/>
      <c r="O121" s="257"/>
      <c r="P121" s="257"/>
      <c r="Q121" s="257"/>
      <c r="R121" s="257"/>
      <c r="S121" s="58"/>
      <c r="T121" s="256"/>
      <c r="U121" s="257"/>
      <c r="V121" s="257"/>
      <c r="W121" s="257"/>
      <c r="X121" s="257"/>
      <c r="Y121" s="257"/>
      <c r="Z121" s="257"/>
      <c r="AA121" s="257"/>
      <c r="AB121" s="257"/>
      <c r="AC121" s="257"/>
      <c r="AD121" s="257"/>
      <c r="AE121" s="257"/>
      <c r="AF121" s="257"/>
      <c r="AG121" s="257"/>
      <c r="AH121" s="58"/>
    </row>
    <row r="122" spans="1:34" s="47" customFormat="1" ht="15">
      <c r="A122" s="255">
        <v>42</v>
      </c>
      <c r="B122" s="284" t="s">
        <v>373</v>
      </c>
      <c r="C122" s="330" t="s">
        <v>350</v>
      </c>
      <c r="D122" s="23" t="s">
        <v>29</v>
      </c>
      <c r="E122" s="329" t="s">
        <v>347</v>
      </c>
      <c r="F122" s="315"/>
      <c r="G122" s="25"/>
      <c r="H122" s="25"/>
      <c r="I122" s="25">
        <v>64252058.688</v>
      </c>
      <c r="J122" s="25"/>
      <c r="K122" s="300">
        <f t="shared" si="9"/>
        <v>64252058.688</v>
      </c>
      <c r="L122" s="258"/>
      <c r="M122" s="257"/>
      <c r="N122" s="257"/>
      <c r="O122" s="257"/>
      <c r="P122" s="257"/>
      <c r="Q122" s="257"/>
      <c r="R122" s="257"/>
      <c r="S122" s="58"/>
      <c r="T122" s="256"/>
      <c r="U122" s="257"/>
      <c r="V122" s="257"/>
      <c r="W122" s="257"/>
      <c r="X122" s="257"/>
      <c r="Y122" s="257"/>
      <c r="Z122" s="257"/>
      <c r="AA122" s="257"/>
      <c r="AB122" s="257"/>
      <c r="AC122" s="257"/>
      <c r="AD122" s="257"/>
      <c r="AE122" s="257"/>
      <c r="AF122" s="257"/>
      <c r="AG122" s="257"/>
      <c r="AH122" s="58"/>
    </row>
    <row r="123" spans="1:34" s="47" customFormat="1" ht="15">
      <c r="A123" s="255">
        <v>43</v>
      </c>
      <c r="B123" s="284" t="s">
        <v>374</v>
      </c>
      <c r="C123" s="330" t="s">
        <v>350</v>
      </c>
      <c r="D123" s="23" t="s">
        <v>29</v>
      </c>
      <c r="E123" s="329" t="s">
        <v>347</v>
      </c>
      <c r="F123" s="315"/>
      <c r="G123" s="25"/>
      <c r="H123" s="25"/>
      <c r="I123" s="25">
        <v>70570749.3096</v>
      </c>
      <c r="J123" s="25"/>
      <c r="K123" s="300">
        <f t="shared" si="9"/>
        <v>70570749.3096</v>
      </c>
      <c r="L123" s="258"/>
      <c r="M123" s="257"/>
      <c r="N123" s="257"/>
      <c r="O123" s="257"/>
      <c r="P123" s="257"/>
      <c r="Q123" s="257"/>
      <c r="R123" s="257"/>
      <c r="S123" s="58"/>
      <c r="T123" s="256"/>
      <c r="U123" s="257"/>
      <c r="V123" s="257"/>
      <c r="W123" s="257"/>
      <c r="X123" s="257"/>
      <c r="Y123" s="257"/>
      <c r="Z123" s="257"/>
      <c r="AA123" s="257"/>
      <c r="AB123" s="257"/>
      <c r="AC123" s="257"/>
      <c r="AD123" s="257"/>
      <c r="AE123" s="257"/>
      <c r="AF123" s="257"/>
      <c r="AG123" s="257"/>
      <c r="AH123" s="58"/>
    </row>
    <row r="124" spans="1:34" s="47" customFormat="1" ht="15">
      <c r="A124" s="255">
        <v>44</v>
      </c>
      <c r="B124" s="284" t="s">
        <v>375</v>
      </c>
      <c r="C124" s="330" t="s">
        <v>350</v>
      </c>
      <c r="D124" s="23" t="s">
        <v>29</v>
      </c>
      <c r="E124" s="329" t="s">
        <v>347</v>
      </c>
      <c r="F124" s="315"/>
      <c r="G124" s="25"/>
      <c r="H124" s="25"/>
      <c r="I124" s="25">
        <v>85662857.52</v>
      </c>
      <c r="J124" s="25"/>
      <c r="K124" s="300">
        <f t="shared" si="9"/>
        <v>85662857.52</v>
      </c>
      <c r="L124" s="258"/>
      <c r="M124" s="257"/>
      <c r="N124" s="257"/>
      <c r="O124" s="257"/>
      <c r="P124" s="257"/>
      <c r="Q124" s="257"/>
      <c r="R124" s="257"/>
      <c r="S124" s="58"/>
      <c r="T124" s="256"/>
      <c r="U124" s="257"/>
      <c r="V124" s="257"/>
      <c r="W124" s="257"/>
      <c r="X124" s="257"/>
      <c r="Y124" s="257"/>
      <c r="Z124" s="257"/>
      <c r="AA124" s="257"/>
      <c r="AB124" s="257"/>
      <c r="AC124" s="257"/>
      <c r="AD124" s="257"/>
      <c r="AE124" s="257"/>
      <c r="AF124" s="257"/>
      <c r="AG124" s="257"/>
      <c r="AH124" s="58"/>
    </row>
    <row r="125" spans="1:34" s="47" customFormat="1" ht="15">
      <c r="A125" s="255">
        <v>45</v>
      </c>
      <c r="B125" s="284" t="s">
        <v>376</v>
      </c>
      <c r="C125" s="330" t="s">
        <v>350</v>
      </c>
      <c r="D125" s="23" t="s">
        <v>29</v>
      </c>
      <c r="E125" s="329" t="s">
        <v>347</v>
      </c>
      <c r="F125" s="315"/>
      <c r="G125" s="25"/>
      <c r="H125" s="25"/>
      <c r="I125" s="25">
        <v>7650633.948</v>
      </c>
      <c r="J125" s="25"/>
      <c r="K125" s="300">
        <f t="shared" si="9"/>
        <v>7650633.948</v>
      </c>
      <c r="L125" s="258"/>
      <c r="M125" s="257"/>
      <c r="N125" s="257"/>
      <c r="O125" s="257"/>
      <c r="P125" s="257"/>
      <c r="Q125" s="257"/>
      <c r="R125" s="257"/>
      <c r="S125" s="58"/>
      <c r="T125" s="256"/>
      <c r="U125" s="257"/>
      <c r="V125" s="257"/>
      <c r="W125" s="257"/>
      <c r="X125" s="257"/>
      <c r="Y125" s="257"/>
      <c r="Z125" s="257"/>
      <c r="AA125" s="257"/>
      <c r="AB125" s="257"/>
      <c r="AC125" s="257"/>
      <c r="AD125" s="257"/>
      <c r="AE125" s="257"/>
      <c r="AF125" s="257"/>
      <c r="AG125" s="257"/>
      <c r="AH125" s="58"/>
    </row>
    <row r="126" spans="1:34" s="47" customFormat="1" ht="15">
      <c r="A126" s="255">
        <v>46</v>
      </c>
      <c r="B126" s="284" t="s">
        <v>377</v>
      </c>
      <c r="C126" s="330" t="s">
        <v>350</v>
      </c>
      <c r="D126" s="23" t="s">
        <v>29</v>
      </c>
      <c r="E126" s="329" t="s">
        <v>347</v>
      </c>
      <c r="F126" s="315"/>
      <c r="G126" s="25"/>
      <c r="H126" s="25"/>
      <c r="I126" s="25">
        <v>9650002.5096</v>
      </c>
      <c r="J126" s="25"/>
      <c r="K126" s="300">
        <f t="shared" si="9"/>
        <v>9650002.5096</v>
      </c>
      <c r="L126" s="258"/>
      <c r="M126" s="257"/>
      <c r="N126" s="257"/>
      <c r="O126" s="257"/>
      <c r="P126" s="257"/>
      <c r="Q126" s="257"/>
      <c r="R126" s="257"/>
      <c r="S126" s="58"/>
      <c r="T126" s="256"/>
      <c r="U126" s="257"/>
      <c r="V126" s="257"/>
      <c r="W126" s="257"/>
      <c r="X126" s="257"/>
      <c r="Y126" s="257"/>
      <c r="Z126" s="257"/>
      <c r="AA126" s="257"/>
      <c r="AB126" s="257"/>
      <c r="AC126" s="257"/>
      <c r="AD126" s="257"/>
      <c r="AE126" s="257"/>
      <c r="AF126" s="257"/>
      <c r="AG126" s="257"/>
      <c r="AH126" s="58"/>
    </row>
    <row r="127" spans="1:34" s="47" customFormat="1" ht="15">
      <c r="A127" s="255">
        <v>47</v>
      </c>
      <c r="B127" s="284" t="s">
        <v>378</v>
      </c>
      <c r="C127" s="330" t="s">
        <v>350</v>
      </c>
      <c r="D127" s="23" t="s">
        <v>29</v>
      </c>
      <c r="E127" s="329" t="s">
        <v>347</v>
      </c>
      <c r="F127" s="315"/>
      <c r="G127" s="25"/>
      <c r="H127" s="25"/>
      <c r="I127" s="25">
        <v>7465121.76</v>
      </c>
      <c r="J127" s="25"/>
      <c r="K127" s="300">
        <f t="shared" si="9"/>
        <v>7465121.76</v>
      </c>
      <c r="L127" s="258"/>
      <c r="M127" s="257"/>
      <c r="N127" s="257"/>
      <c r="O127" s="257"/>
      <c r="P127" s="257"/>
      <c r="Q127" s="257"/>
      <c r="R127" s="257"/>
      <c r="S127" s="58"/>
      <c r="T127" s="256"/>
      <c r="U127" s="257"/>
      <c r="V127" s="257"/>
      <c r="W127" s="257"/>
      <c r="X127" s="257"/>
      <c r="Y127" s="257"/>
      <c r="Z127" s="257"/>
      <c r="AA127" s="257"/>
      <c r="AB127" s="257"/>
      <c r="AC127" s="257"/>
      <c r="AD127" s="257"/>
      <c r="AE127" s="257"/>
      <c r="AF127" s="257"/>
      <c r="AG127" s="257"/>
      <c r="AH127" s="58"/>
    </row>
    <row r="128" spans="1:34" s="47" customFormat="1" ht="28.5">
      <c r="A128" s="255">
        <v>48</v>
      </c>
      <c r="B128" s="285" t="s">
        <v>379</v>
      </c>
      <c r="C128" s="328" t="s">
        <v>381</v>
      </c>
      <c r="D128" s="41" t="s">
        <v>29</v>
      </c>
      <c r="E128" s="340" t="s">
        <v>347</v>
      </c>
      <c r="F128" s="315"/>
      <c r="G128" s="25"/>
      <c r="H128" s="25">
        <v>303539346.6666667</v>
      </c>
      <c r="I128" s="25">
        <v>303539346.6666667</v>
      </c>
      <c r="J128" s="25">
        <v>303539346.6666667</v>
      </c>
      <c r="K128" s="300">
        <f t="shared" si="9"/>
        <v>910618040</v>
      </c>
      <c r="L128" s="258"/>
      <c r="M128" s="257"/>
      <c r="N128" s="257"/>
      <c r="O128" s="257"/>
      <c r="P128" s="257"/>
      <c r="Q128" s="257"/>
      <c r="R128" s="257"/>
      <c r="S128" s="58"/>
      <c r="T128" s="256"/>
      <c r="U128" s="257"/>
      <c r="V128" s="257"/>
      <c r="W128" s="257"/>
      <c r="X128" s="257"/>
      <c r="Y128" s="257"/>
      <c r="Z128" s="257"/>
      <c r="AA128" s="257"/>
      <c r="AB128" s="257"/>
      <c r="AC128" s="257"/>
      <c r="AD128" s="257"/>
      <c r="AE128" s="257"/>
      <c r="AF128" s="257"/>
      <c r="AG128" s="257"/>
      <c r="AH128" s="58"/>
    </row>
    <row r="129" spans="1:34" s="47" customFormat="1" ht="28.5">
      <c r="A129" s="255">
        <v>49</v>
      </c>
      <c r="B129" s="285" t="s">
        <v>380</v>
      </c>
      <c r="C129" s="328" t="s">
        <v>381</v>
      </c>
      <c r="D129" s="41" t="s">
        <v>29</v>
      </c>
      <c r="E129" s="340" t="s">
        <v>347</v>
      </c>
      <c r="F129" s="315"/>
      <c r="G129" s="25"/>
      <c r="H129" s="25"/>
      <c r="I129" s="25">
        <v>1341481765</v>
      </c>
      <c r="J129" s="25"/>
      <c r="K129" s="300">
        <f t="shared" si="9"/>
        <v>1341481765</v>
      </c>
      <c r="L129" s="258"/>
      <c r="M129" s="257"/>
      <c r="N129" s="257"/>
      <c r="O129" s="257"/>
      <c r="P129" s="257"/>
      <c r="Q129" s="257"/>
      <c r="R129" s="257"/>
      <c r="S129" s="58"/>
      <c r="T129" s="256"/>
      <c r="U129" s="257"/>
      <c r="V129" s="257"/>
      <c r="W129" s="257"/>
      <c r="X129" s="257"/>
      <c r="Y129" s="257"/>
      <c r="Z129" s="257"/>
      <c r="AA129" s="257"/>
      <c r="AB129" s="257"/>
      <c r="AC129" s="257"/>
      <c r="AD129" s="257"/>
      <c r="AE129" s="257"/>
      <c r="AF129" s="257"/>
      <c r="AG129" s="257"/>
      <c r="AH129" s="58"/>
    </row>
    <row r="130" spans="1:34" s="47" customFormat="1" ht="15">
      <c r="A130" s="255">
        <v>4</v>
      </c>
      <c r="B130" s="286" t="s">
        <v>348</v>
      </c>
      <c r="C130" s="330" t="s">
        <v>350</v>
      </c>
      <c r="D130" s="23" t="s">
        <v>350</v>
      </c>
      <c r="E130" s="331"/>
      <c r="F130" s="315"/>
      <c r="G130" s="308">
        <v>12611941</v>
      </c>
      <c r="H130" s="308"/>
      <c r="I130" s="308"/>
      <c r="J130" s="308"/>
      <c r="K130" s="300">
        <f t="shared" si="9"/>
        <v>12611941</v>
      </c>
      <c r="L130" s="258"/>
      <c r="M130" s="257"/>
      <c r="N130" s="257"/>
      <c r="O130" s="257"/>
      <c r="P130" s="257"/>
      <c r="Q130" s="257"/>
      <c r="R130" s="257"/>
      <c r="S130" s="58"/>
      <c r="T130" s="256"/>
      <c r="U130" s="257"/>
      <c r="V130" s="257"/>
      <c r="W130" s="257"/>
      <c r="X130" s="257"/>
      <c r="Y130" s="257"/>
      <c r="Z130" s="257"/>
      <c r="AA130" s="257"/>
      <c r="AB130" s="257"/>
      <c r="AC130" s="257"/>
      <c r="AD130" s="257"/>
      <c r="AE130" s="257"/>
      <c r="AF130" s="257"/>
      <c r="AG130" s="257"/>
      <c r="AH130" s="58"/>
    </row>
    <row r="131" spans="1:34" s="47" customFormat="1" ht="15">
      <c r="A131" s="255">
        <v>14</v>
      </c>
      <c r="B131" s="287" t="s">
        <v>387</v>
      </c>
      <c r="C131" s="330" t="s">
        <v>381</v>
      </c>
      <c r="D131" s="23" t="s">
        <v>67</v>
      </c>
      <c r="E131" s="331" t="s">
        <v>68</v>
      </c>
      <c r="F131" s="315"/>
      <c r="G131" s="308"/>
      <c r="H131" s="308">
        <v>734184346</v>
      </c>
      <c r="I131" s="308"/>
      <c r="J131" s="308"/>
      <c r="K131" s="300">
        <f t="shared" si="9"/>
        <v>734184346</v>
      </c>
      <c r="L131" s="258"/>
      <c r="M131" s="257"/>
      <c r="N131" s="257"/>
      <c r="O131" s="257"/>
      <c r="P131" s="257"/>
      <c r="Q131" s="257"/>
      <c r="R131" s="257"/>
      <c r="S131" s="58"/>
      <c r="T131" s="256"/>
      <c r="U131" s="257"/>
      <c r="V131" s="257"/>
      <c r="W131" s="257"/>
      <c r="X131" s="257"/>
      <c r="Y131" s="257"/>
      <c r="Z131" s="257"/>
      <c r="AA131" s="257"/>
      <c r="AB131" s="257"/>
      <c r="AC131" s="257"/>
      <c r="AD131" s="257"/>
      <c r="AE131" s="257"/>
      <c r="AF131" s="257"/>
      <c r="AG131" s="257"/>
      <c r="AH131" s="58"/>
    </row>
    <row r="132" spans="1:34" s="47" customFormat="1" ht="15">
      <c r="A132" s="255">
        <v>15</v>
      </c>
      <c r="B132" s="288" t="s">
        <v>382</v>
      </c>
      <c r="C132" s="330" t="s">
        <v>381</v>
      </c>
      <c r="D132" s="23" t="s">
        <v>67</v>
      </c>
      <c r="E132" s="331" t="s">
        <v>68</v>
      </c>
      <c r="F132" s="315"/>
      <c r="G132" s="308"/>
      <c r="H132" s="308"/>
      <c r="I132" s="308">
        <v>275319130</v>
      </c>
      <c r="J132" s="308"/>
      <c r="K132" s="300">
        <f t="shared" si="9"/>
        <v>275319130</v>
      </c>
      <c r="L132" s="258"/>
      <c r="M132" s="257"/>
      <c r="N132" s="257"/>
      <c r="O132" s="257"/>
      <c r="P132" s="257"/>
      <c r="Q132" s="257"/>
      <c r="R132" s="257"/>
      <c r="S132" s="58"/>
      <c r="T132" s="256"/>
      <c r="U132" s="257"/>
      <c r="V132" s="257"/>
      <c r="W132" s="257"/>
      <c r="X132" s="257"/>
      <c r="Y132" s="257"/>
      <c r="Z132" s="257"/>
      <c r="AA132" s="257"/>
      <c r="AB132" s="257"/>
      <c r="AC132" s="257"/>
      <c r="AD132" s="257"/>
      <c r="AE132" s="257"/>
      <c r="AF132" s="257"/>
      <c r="AG132" s="257"/>
      <c r="AH132" s="58"/>
    </row>
    <row r="133" spans="1:34" ht="15">
      <c r="A133" s="254"/>
      <c r="B133" s="289"/>
      <c r="C133" s="341"/>
      <c r="D133" s="311"/>
      <c r="E133" s="342"/>
      <c r="F133" s="322"/>
      <c r="G133" s="312"/>
      <c r="H133" s="312"/>
      <c r="I133" s="312"/>
      <c r="J133" s="312"/>
      <c r="K133" s="300">
        <f t="shared" si="9"/>
        <v>0</v>
      </c>
      <c r="L133" s="241"/>
      <c r="M133" s="152"/>
      <c r="N133" s="152"/>
      <c r="O133" s="152"/>
      <c r="P133" s="152"/>
      <c r="Q133" s="152"/>
      <c r="R133" s="152"/>
      <c r="S133" s="57"/>
      <c r="T133" s="240"/>
      <c r="U133" s="152"/>
      <c r="V133" s="152"/>
      <c r="W133" s="152"/>
      <c r="X133" s="152"/>
      <c r="Y133" s="152"/>
      <c r="Z133" s="152"/>
      <c r="AA133" s="152"/>
      <c r="AB133" s="152"/>
      <c r="AC133" s="152"/>
      <c r="AD133" s="152"/>
      <c r="AE133" s="152"/>
      <c r="AF133" s="152"/>
      <c r="AG133" s="152"/>
      <c r="AH133" s="57"/>
    </row>
    <row r="134" spans="1:34" ht="15">
      <c r="A134" s="253" t="s">
        <v>132</v>
      </c>
      <c r="B134" s="244" t="s">
        <v>432</v>
      </c>
      <c r="C134" s="332"/>
      <c r="D134" s="301"/>
      <c r="E134" s="333"/>
      <c r="F134" s="316">
        <f>F135+F136+F137+F138</f>
        <v>0</v>
      </c>
      <c r="G134" s="302">
        <f>G135+G136+G137+G138</f>
        <v>260000000</v>
      </c>
      <c r="H134" s="302">
        <f>H135+H136+H137+H138</f>
        <v>0</v>
      </c>
      <c r="I134" s="302">
        <f>I135+I136+I137+I138</f>
        <v>0</v>
      </c>
      <c r="J134" s="302">
        <f>J135+J136+J137+J138</f>
        <v>0</v>
      </c>
      <c r="K134" s="302">
        <f>K135+K136+K137+K138</f>
        <v>260000000</v>
      </c>
      <c r="L134" s="269"/>
      <c r="M134" s="243"/>
      <c r="N134" s="243"/>
      <c r="O134" s="243"/>
      <c r="P134" s="243"/>
      <c r="Q134" s="243"/>
      <c r="R134" s="243"/>
      <c r="S134" s="245"/>
      <c r="T134" s="267"/>
      <c r="U134" s="243"/>
      <c r="V134" s="243"/>
      <c r="W134" s="243"/>
      <c r="X134" s="243"/>
      <c r="Y134" s="243"/>
      <c r="Z134" s="243"/>
      <c r="AA134" s="243"/>
      <c r="AB134" s="243"/>
      <c r="AC134" s="243"/>
      <c r="AD134" s="243"/>
      <c r="AE134" s="243"/>
      <c r="AF134" s="243"/>
      <c r="AG134" s="243"/>
      <c r="AH134" s="245"/>
    </row>
    <row r="135" spans="1:34" s="47" customFormat="1" ht="15">
      <c r="A135" s="249">
        <v>7</v>
      </c>
      <c r="B135" s="275" t="s">
        <v>311</v>
      </c>
      <c r="C135" s="343" t="s">
        <v>309</v>
      </c>
      <c r="D135" s="23" t="s">
        <v>10</v>
      </c>
      <c r="E135" s="331" t="s">
        <v>312</v>
      </c>
      <c r="F135" s="319"/>
      <c r="G135" s="25">
        <v>140000000</v>
      </c>
      <c r="H135" s="25"/>
      <c r="I135" s="25"/>
      <c r="J135" s="25"/>
      <c r="K135" s="300">
        <f>F135+G135+H135+I135+J135</f>
        <v>140000000</v>
      </c>
      <c r="L135" s="258"/>
      <c r="M135" s="257"/>
      <c r="N135" s="257"/>
      <c r="O135" s="257"/>
      <c r="P135" s="257"/>
      <c r="Q135" s="257"/>
      <c r="R135" s="257"/>
      <c r="S135" s="58"/>
      <c r="T135" s="256"/>
      <c r="U135" s="257"/>
      <c r="V135" s="257"/>
      <c r="W135" s="257"/>
      <c r="X135" s="257"/>
      <c r="Y135" s="257"/>
      <c r="Z135" s="257"/>
      <c r="AA135" s="257"/>
      <c r="AB135" s="257"/>
      <c r="AC135" s="257"/>
      <c r="AD135" s="257"/>
      <c r="AE135" s="257"/>
      <c r="AF135" s="257"/>
      <c r="AG135" s="257"/>
      <c r="AH135" s="58"/>
    </row>
    <row r="136" spans="1:34" s="47" customFormat="1" ht="15">
      <c r="A136" s="249">
        <v>3</v>
      </c>
      <c r="B136" s="275" t="s">
        <v>318</v>
      </c>
      <c r="C136" s="343" t="s">
        <v>319</v>
      </c>
      <c r="D136" s="23" t="s">
        <v>14</v>
      </c>
      <c r="E136" s="331" t="s">
        <v>15</v>
      </c>
      <c r="F136" s="319"/>
      <c r="G136" s="25">
        <v>60000000</v>
      </c>
      <c r="H136" s="25"/>
      <c r="I136" s="25"/>
      <c r="J136" s="25"/>
      <c r="K136" s="300">
        <f>F136+G136+H136+I136+J136</f>
        <v>60000000</v>
      </c>
      <c r="L136" s="258"/>
      <c r="M136" s="257"/>
      <c r="N136" s="257"/>
      <c r="O136" s="257"/>
      <c r="P136" s="257"/>
      <c r="Q136" s="257"/>
      <c r="R136" s="257"/>
      <c r="S136" s="58"/>
      <c r="T136" s="256"/>
      <c r="U136" s="257"/>
      <c r="V136" s="257"/>
      <c r="W136" s="257"/>
      <c r="X136" s="257"/>
      <c r="Y136" s="257"/>
      <c r="Z136" s="257"/>
      <c r="AA136" s="257"/>
      <c r="AB136" s="257"/>
      <c r="AC136" s="257"/>
      <c r="AD136" s="257"/>
      <c r="AE136" s="257"/>
      <c r="AF136" s="257"/>
      <c r="AG136" s="257"/>
      <c r="AH136" s="58"/>
    </row>
    <row r="137" spans="1:34" s="47" customFormat="1" ht="15">
      <c r="A137" s="255">
        <v>36</v>
      </c>
      <c r="B137" s="275" t="s">
        <v>328</v>
      </c>
      <c r="C137" s="343" t="s">
        <v>319</v>
      </c>
      <c r="D137" s="23" t="s">
        <v>29</v>
      </c>
      <c r="E137" s="331" t="s">
        <v>40</v>
      </c>
      <c r="F137" s="319"/>
      <c r="G137" s="25">
        <v>30000000</v>
      </c>
      <c r="H137" s="25"/>
      <c r="I137" s="25"/>
      <c r="J137" s="25"/>
      <c r="K137" s="300">
        <f>F137+G137+H137+I137+J137</f>
        <v>30000000</v>
      </c>
      <c r="L137" s="258"/>
      <c r="M137" s="257"/>
      <c r="N137" s="257"/>
      <c r="O137" s="257"/>
      <c r="P137" s="257"/>
      <c r="Q137" s="257"/>
      <c r="R137" s="257"/>
      <c r="S137" s="58"/>
      <c r="T137" s="256"/>
      <c r="U137" s="257"/>
      <c r="V137" s="257"/>
      <c r="W137" s="257"/>
      <c r="X137" s="257"/>
      <c r="Y137" s="257"/>
      <c r="Z137" s="257"/>
      <c r="AA137" s="257"/>
      <c r="AB137" s="257"/>
      <c r="AC137" s="257"/>
      <c r="AD137" s="257"/>
      <c r="AE137" s="257"/>
      <c r="AF137" s="257"/>
      <c r="AG137" s="257"/>
      <c r="AH137" s="58"/>
    </row>
    <row r="138" spans="1:34" s="47" customFormat="1" ht="15">
      <c r="A138" s="255">
        <v>37</v>
      </c>
      <c r="B138" s="275" t="s">
        <v>345</v>
      </c>
      <c r="C138" s="330" t="s">
        <v>346</v>
      </c>
      <c r="D138" s="23" t="s">
        <v>29</v>
      </c>
      <c r="E138" s="331" t="s">
        <v>347</v>
      </c>
      <c r="F138" s="319"/>
      <c r="G138" s="25">
        <v>30000000</v>
      </c>
      <c r="H138" s="25"/>
      <c r="I138" s="25"/>
      <c r="J138" s="25"/>
      <c r="K138" s="300">
        <f>F138+G138+H138+I138+J138</f>
        <v>30000000</v>
      </c>
      <c r="L138" s="258"/>
      <c r="M138" s="257"/>
      <c r="N138" s="257"/>
      <c r="O138" s="257"/>
      <c r="P138" s="257"/>
      <c r="Q138" s="257"/>
      <c r="R138" s="257"/>
      <c r="S138" s="58"/>
      <c r="T138" s="256"/>
      <c r="U138" s="257"/>
      <c r="V138" s="257"/>
      <c r="W138" s="257"/>
      <c r="X138" s="257"/>
      <c r="Y138" s="257"/>
      <c r="Z138" s="257"/>
      <c r="AA138" s="257"/>
      <c r="AB138" s="257"/>
      <c r="AC138" s="257"/>
      <c r="AD138" s="257"/>
      <c r="AE138" s="257"/>
      <c r="AF138" s="257"/>
      <c r="AG138" s="257"/>
      <c r="AH138" s="58"/>
    </row>
    <row r="139" spans="1:34" ht="15">
      <c r="A139" s="253" t="s">
        <v>134</v>
      </c>
      <c r="B139" s="244" t="s">
        <v>433</v>
      </c>
      <c r="C139" s="332"/>
      <c r="D139" s="301"/>
      <c r="E139" s="333"/>
      <c r="F139" s="316">
        <f>SUM(F140:F145)</f>
        <v>437738931</v>
      </c>
      <c r="G139" s="302">
        <f>SUM(G140:G145)</f>
        <v>0</v>
      </c>
      <c r="H139" s="302">
        <f>SUM(H140:H145)</f>
        <v>0</v>
      </c>
      <c r="I139" s="302">
        <f>SUM(I140:I145)</f>
        <v>0</v>
      </c>
      <c r="J139" s="302">
        <f>SUM(J140:J145)</f>
        <v>0</v>
      </c>
      <c r="K139" s="302">
        <f>SUM(K140:K145)</f>
        <v>299408564</v>
      </c>
      <c r="L139" s="269"/>
      <c r="M139" s="243"/>
      <c r="N139" s="243"/>
      <c r="O139" s="243"/>
      <c r="P139" s="243"/>
      <c r="Q139" s="243"/>
      <c r="R139" s="243"/>
      <c r="S139" s="245"/>
      <c r="T139" s="267"/>
      <c r="U139" s="243"/>
      <c r="V139" s="243"/>
      <c r="W139" s="243"/>
      <c r="X139" s="243"/>
      <c r="Y139" s="243"/>
      <c r="Z139" s="243"/>
      <c r="AA139" s="243"/>
      <c r="AB139" s="243"/>
      <c r="AC139" s="243"/>
      <c r="AD139" s="243"/>
      <c r="AE139" s="243"/>
      <c r="AF139" s="243"/>
      <c r="AG139" s="243"/>
      <c r="AH139" s="245"/>
    </row>
    <row r="140" spans="1:34" s="47" customFormat="1" ht="28.5">
      <c r="A140" s="255">
        <v>29</v>
      </c>
      <c r="B140" s="275" t="s">
        <v>104</v>
      </c>
      <c r="C140" s="328" t="s">
        <v>39</v>
      </c>
      <c r="D140" s="41" t="s">
        <v>29</v>
      </c>
      <c r="E140" s="329" t="s">
        <v>105</v>
      </c>
      <c r="F140" s="315">
        <v>11341194</v>
      </c>
      <c r="G140" s="299"/>
      <c r="H140" s="299"/>
      <c r="I140" s="299"/>
      <c r="J140" s="299"/>
      <c r="K140" s="300">
        <f>F140+G140+H140+I140+J140</f>
        <v>11341194</v>
      </c>
      <c r="L140" s="258"/>
      <c r="M140" s="257"/>
      <c r="N140" s="257"/>
      <c r="O140" s="257"/>
      <c r="P140" s="257"/>
      <c r="Q140" s="257"/>
      <c r="R140" s="257"/>
      <c r="S140" s="58"/>
      <c r="T140" s="256"/>
      <c r="U140" s="257"/>
      <c r="V140" s="257"/>
      <c r="W140" s="257"/>
      <c r="X140" s="257"/>
      <c r="Y140" s="257"/>
      <c r="Z140" s="257"/>
      <c r="AA140" s="257"/>
      <c r="AB140" s="257"/>
      <c r="AC140" s="257"/>
      <c r="AD140" s="257"/>
      <c r="AE140" s="257"/>
      <c r="AF140" s="257"/>
      <c r="AG140" s="257"/>
      <c r="AH140" s="58"/>
    </row>
    <row r="141" spans="1:34" s="47" customFormat="1" ht="15">
      <c r="A141" s="255">
        <v>31</v>
      </c>
      <c r="B141" s="275" t="s">
        <v>38</v>
      </c>
      <c r="C141" s="328" t="s">
        <v>39</v>
      </c>
      <c r="D141" s="41" t="s">
        <v>29</v>
      </c>
      <c r="E141" s="329" t="s">
        <v>30</v>
      </c>
      <c r="F141" s="315">
        <v>236095509</v>
      </c>
      <c r="G141" s="299"/>
      <c r="H141" s="299"/>
      <c r="I141" s="299"/>
      <c r="J141" s="299"/>
      <c r="K141" s="300">
        <f>F141+G141+H141+I141+J141</f>
        <v>236095509</v>
      </c>
      <c r="L141" s="258"/>
      <c r="M141" s="257"/>
      <c r="N141" s="257"/>
      <c r="O141" s="257"/>
      <c r="P141" s="257"/>
      <c r="Q141" s="257"/>
      <c r="R141" s="257"/>
      <c r="S141" s="58"/>
      <c r="T141" s="256"/>
      <c r="U141" s="257"/>
      <c r="V141" s="257"/>
      <c r="W141" s="257"/>
      <c r="X141" s="257"/>
      <c r="Y141" s="257"/>
      <c r="Z141" s="257"/>
      <c r="AA141" s="257"/>
      <c r="AB141" s="257"/>
      <c r="AC141" s="257"/>
      <c r="AD141" s="257"/>
      <c r="AE141" s="257"/>
      <c r="AF141" s="257"/>
      <c r="AG141" s="257"/>
      <c r="AH141" s="58"/>
    </row>
    <row r="142" spans="1:34" s="47" customFormat="1" ht="15">
      <c r="A142" s="255">
        <v>32</v>
      </c>
      <c r="B142" s="275" t="s">
        <v>90</v>
      </c>
      <c r="C142" s="328" t="s">
        <v>39</v>
      </c>
      <c r="D142" s="41" t="s">
        <v>29</v>
      </c>
      <c r="E142" s="329" t="s">
        <v>93</v>
      </c>
      <c r="F142" s="315">
        <v>11000000</v>
      </c>
      <c r="G142" s="25"/>
      <c r="H142" s="25"/>
      <c r="I142" s="25"/>
      <c r="J142" s="25"/>
      <c r="K142" s="300">
        <f>F142+G142+H142+I142+J142</f>
        <v>11000000</v>
      </c>
      <c r="L142" s="258"/>
      <c r="M142" s="257"/>
      <c r="N142" s="257"/>
      <c r="O142" s="257"/>
      <c r="P142" s="257"/>
      <c r="Q142" s="257"/>
      <c r="R142" s="257"/>
      <c r="S142" s="58"/>
      <c r="T142" s="256"/>
      <c r="U142" s="257"/>
      <c r="V142" s="257"/>
      <c r="W142" s="257"/>
      <c r="X142" s="257"/>
      <c r="Y142" s="257"/>
      <c r="Z142" s="257"/>
      <c r="AA142" s="257"/>
      <c r="AB142" s="257"/>
      <c r="AC142" s="257"/>
      <c r="AD142" s="257"/>
      <c r="AE142" s="257"/>
      <c r="AF142" s="257"/>
      <c r="AG142" s="257"/>
      <c r="AH142" s="58"/>
    </row>
    <row r="143" spans="1:34" s="47" customFormat="1" ht="15">
      <c r="A143" s="255">
        <v>33</v>
      </c>
      <c r="B143" s="275" t="s">
        <v>91</v>
      </c>
      <c r="C143" s="328" t="s">
        <v>39</v>
      </c>
      <c r="D143" s="41" t="s">
        <v>29</v>
      </c>
      <c r="E143" s="329" t="s">
        <v>93</v>
      </c>
      <c r="F143" s="315">
        <v>12043599</v>
      </c>
      <c r="G143" s="25"/>
      <c r="H143" s="25"/>
      <c r="I143" s="25"/>
      <c r="J143" s="25"/>
      <c r="K143" s="300">
        <f>F143+G143+H143+I143+J143</f>
        <v>12043599</v>
      </c>
      <c r="L143" s="258"/>
      <c r="M143" s="257"/>
      <c r="N143" s="257"/>
      <c r="O143" s="257"/>
      <c r="P143" s="257"/>
      <c r="Q143" s="257"/>
      <c r="R143" s="257"/>
      <c r="S143" s="58"/>
      <c r="T143" s="256"/>
      <c r="U143" s="257"/>
      <c r="V143" s="257"/>
      <c r="W143" s="257"/>
      <c r="X143" s="257"/>
      <c r="Y143" s="257"/>
      <c r="Z143" s="257"/>
      <c r="AA143" s="257"/>
      <c r="AB143" s="257"/>
      <c r="AC143" s="257"/>
      <c r="AD143" s="257"/>
      <c r="AE143" s="257"/>
      <c r="AF143" s="257"/>
      <c r="AG143" s="257"/>
      <c r="AH143" s="58"/>
    </row>
    <row r="144" spans="1:34" s="47" customFormat="1" ht="15">
      <c r="A144" s="255">
        <v>34</v>
      </c>
      <c r="B144" s="275" t="s">
        <v>92</v>
      </c>
      <c r="C144" s="328" t="s">
        <v>39</v>
      </c>
      <c r="D144" s="41" t="s">
        <v>64</v>
      </c>
      <c r="E144" s="329" t="s">
        <v>93</v>
      </c>
      <c r="F144" s="315">
        <v>28928262</v>
      </c>
      <c r="G144" s="25"/>
      <c r="H144" s="25"/>
      <c r="I144" s="25"/>
      <c r="J144" s="25"/>
      <c r="K144" s="300">
        <f>F144+G144+H144+I144+J144</f>
        <v>28928262</v>
      </c>
      <c r="L144" s="258"/>
      <c r="M144" s="257"/>
      <c r="N144" s="257"/>
      <c r="O144" s="257"/>
      <c r="P144" s="257"/>
      <c r="Q144" s="257"/>
      <c r="R144" s="257"/>
      <c r="S144" s="58"/>
      <c r="T144" s="256"/>
      <c r="U144" s="257"/>
      <c r="V144" s="257"/>
      <c r="W144" s="257"/>
      <c r="X144" s="257"/>
      <c r="Y144" s="257"/>
      <c r="Z144" s="257"/>
      <c r="AA144" s="257"/>
      <c r="AB144" s="257"/>
      <c r="AC144" s="257"/>
      <c r="AD144" s="257"/>
      <c r="AE144" s="257"/>
      <c r="AF144" s="257"/>
      <c r="AG144" s="257"/>
      <c r="AH144" s="58"/>
    </row>
    <row r="145" spans="1:34" s="47" customFormat="1" ht="15">
      <c r="A145" s="255">
        <v>7</v>
      </c>
      <c r="B145" s="275" t="s">
        <v>145</v>
      </c>
      <c r="C145" s="328" t="s">
        <v>39</v>
      </c>
      <c r="D145" s="41" t="s">
        <v>67</v>
      </c>
      <c r="E145" s="329" t="s">
        <v>68</v>
      </c>
      <c r="F145" s="315">
        <v>138330367</v>
      </c>
      <c r="G145" s="25"/>
      <c r="H145" s="25"/>
      <c r="I145" s="25"/>
      <c r="J145" s="25"/>
      <c r="K145" s="300"/>
      <c r="L145" s="258"/>
      <c r="M145" s="257"/>
      <c r="N145" s="257"/>
      <c r="O145" s="257"/>
      <c r="P145" s="257"/>
      <c r="Q145" s="257"/>
      <c r="R145" s="257"/>
      <c r="S145" s="58"/>
      <c r="T145" s="256"/>
      <c r="U145" s="257"/>
      <c r="V145" s="257"/>
      <c r="W145" s="257"/>
      <c r="X145" s="257"/>
      <c r="Y145" s="257"/>
      <c r="Z145" s="257"/>
      <c r="AA145" s="257"/>
      <c r="AB145" s="257"/>
      <c r="AC145" s="257"/>
      <c r="AD145" s="257"/>
      <c r="AE145" s="257"/>
      <c r="AF145" s="257"/>
      <c r="AG145" s="257"/>
      <c r="AH145" s="58"/>
    </row>
    <row r="146" spans="1:34" ht="15">
      <c r="A146" s="242"/>
      <c r="B146" s="244" t="s">
        <v>434</v>
      </c>
      <c r="C146" s="332"/>
      <c r="D146" s="301"/>
      <c r="E146" s="333"/>
      <c r="F146" s="316">
        <f>F147</f>
        <v>200000000</v>
      </c>
      <c r="G146" s="302">
        <f>G147</f>
        <v>0</v>
      </c>
      <c r="H146" s="302">
        <f>H147</f>
        <v>0</v>
      </c>
      <c r="I146" s="302">
        <f>I147</f>
        <v>0</v>
      </c>
      <c r="J146" s="302">
        <f>J147</f>
        <v>0</v>
      </c>
      <c r="K146" s="302">
        <f>K147</f>
        <v>200000000</v>
      </c>
      <c r="L146" s="241"/>
      <c r="M146" s="152"/>
      <c r="N146" s="152"/>
      <c r="O146" s="152"/>
      <c r="P146" s="152"/>
      <c r="Q146" s="152"/>
      <c r="R146" s="152"/>
      <c r="S146" s="57"/>
      <c r="T146" s="268"/>
      <c r="U146" s="152"/>
      <c r="V146" s="152"/>
      <c r="W146" s="152"/>
      <c r="X146" s="152"/>
      <c r="Y146" s="152"/>
      <c r="Z146" s="152"/>
      <c r="AA146" s="152"/>
      <c r="AB146" s="152"/>
      <c r="AC146" s="152"/>
      <c r="AD146" s="152"/>
      <c r="AE146" s="152"/>
      <c r="AF146" s="152"/>
      <c r="AG146" s="152"/>
      <c r="AH146" s="57"/>
    </row>
    <row r="147" spans="1:34" ht="15">
      <c r="A147" s="254">
        <v>30</v>
      </c>
      <c r="B147" s="290" t="s">
        <v>139</v>
      </c>
      <c r="C147" s="330" t="s">
        <v>119</v>
      </c>
      <c r="D147" s="311" t="s">
        <v>29</v>
      </c>
      <c r="E147" s="342" t="s">
        <v>40</v>
      </c>
      <c r="F147" s="322">
        <v>200000000</v>
      </c>
      <c r="G147" s="307"/>
      <c r="H147" s="307"/>
      <c r="I147" s="307"/>
      <c r="J147" s="307"/>
      <c r="K147" s="300">
        <f>F147+G147+H147+I147+J147</f>
        <v>200000000</v>
      </c>
      <c r="L147" s="241"/>
      <c r="M147" s="152"/>
      <c r="N147" s="152"/>
      <c r="O147" s="152"/>
      <c r="P147" s="152"/>
      <c r="Q147" s="152"/>
      <c r="R147" s="152"/>
      <c r="S147" s="57"/>
      <c r="T147" s="268"/>
      <c r="U147" s="152"/>
      <c r="V147" s="152"/>
      <c r="W147" s="152"/>
      <c r="X147" s="152"/>
      <c r="Y147" s="152"/>
      <c r="Z147" s="152"/>
      <c r="AA147" s="152"/>
      <c r="AB147" s="152"/>
      <c r="AC147" s="152"/>
      <c r="AD147" s="152"/>
      <c r="AE147" s="152"/>
      <c r="AF147" s="152"/>
      <c r="AG147" s="152"/>
      <c r="AH147" s="57"/>
    </row>
    <row r="148" spans="1:34" ht="15">
      <c r="A148" s="242" t="s">
        <v>135</v>
      </c>
      <c r="B148" s="244" t="s">
        <v>53</v>
      </c>
      <c r="C148" s="332"/>
      <c r="D148" s="301"/>
      <c r="E148" s="333"/>
      <c r="F148" s="316">
        <f>SUM(F149:F152)</f>
        <v>376936514</v>
      </c>
      <c r="G148" s="302">
        <f>SUM(G149:G152)</f>
        <v>0</v>
      </c>
      <c r="H148" s="302">
        <f>SUM(H149:H152)</f>
        <v>0</v>
      </c>
      <c r="I148" s="302">
        <f>SUM(I149:I152)</f>
        <v>0</v>
      </c>
      <c r="J148" s="302">
        <f>SUM(J149:J152)</f>
        <v>0</v>
      </c>
      <c r="K148" s="302">
        <f>SUM(K149:K152)</f>
        <v>376936514</v>
      </c>
      <c r="L148" s="269"/>
      <c r="M148" s="243"/>
      <c r="N148" s="243"/>
      <c r="O148" s="243"/>
      <c r="P148" s="243"/>
      <c r="Q148" s="243"/>
      <c r="R148" s="243"/>
      <c r="S148" s="245"/>
      <c r="T148" s="269"/>
      <c r="U148" s="243"/>
      <c r="V148" s="243"/>
      <c r="W148" s="243"/>
      <c r="X148" s="243"/>
      <c r="Y148" s="243"/>
      <c r="Z148" s="243"/>
      <c r="AA148" s="243"/>
      <c r="AB148" s="243"/>
      <c r="AC148" s="243"/>
      <c r="AD148" s="243"/>
      <c r="AE148" s="243"/>
      <c r="AF148" s="243"/>
      <c r="AG148" s="243"/>
      <c r="AH148" s="245"/>
    </row>
    <row r="149" spans="1:34" ht="15">
      <c r="A149" s="252">
        <v>1</v>
      </c>
      <c r="B149" s="291" t="s">
        <v>54</v>
      </c>
      <c r="C149" s="341" t="s">
        <v>37</v>
      </c>
      <c r="D149" s="311"/>
      <c r="E149" s="342"/>
      <c r="F149" s="320">
        <v>26936514</v>
      </c>
      <c r="G149" s="307"/>
      <c r="H149" s="307"/>
      <c r="I149" s="307"/>
      <c r="J149" s="307"/>
      <c r="K149" s="300">
        <f>F149+G149+H149+I149+J149</f>
        <v>26936514</v>
      </c>
      <c r="L149" s="241"/>
      <c r="M149" s="152"/>
      <c r="N149" s="152"/>
      <c r="O149" s="152"/>
      <c r="P149" s="152"/>
      <c r="Q149" s="152"/>
      <c r="R149" s="152"/>
      <c r="S149" s="57"/>
      <c r="T149" s="241"/>
      <c r="U149" s="152"/>
      <c r="V149" s="152"/>
      <c r="W149" s="152"/>
      <c r="X149" s="152"/>
      <c r="Y149" s="152"/>
      <c r="Z149" s="152"/>
      <c r="AA149" s="152"/>
      <c r="AB149" s="152"/>
      <c r="AC149" s="152"/>
      <c r="AD149" s="152"/>
      <c r="AE149" s="152"/>
      <c r="AF149" s="152"/>
      <c r="AG149" s="152"/>
      <c r="AH149" s="57"/>
    </row>
    <row r="150" spans="1:34" ht="15">
      <c r="A150" s="252">
        <v>2</v>
      </c>
      <c r="B150" s="291" t="s">
        <v>55</v>
      </c>
      <c r="C150" s="341" t="s">
        <v>22</v>
      </c>
      <c r="D150" s="311"/>
      <c r="E150" s="342"/>
      <c r="F150" s="320">
        <v>200000000</v>
      </c>
      <c r="G150" s="307"/>
      <c r="H150" s="307"/>
      <c r="I150" s="307"/>
      <c r="J150" s="307"/>
      <c r="K150" s="300">
        <f>F150+G150+H150+I150+J150</f>
        <v>200000000</v>
      </c>
      <c r="L150" s="241"/>
      <c r="M150" s="152"/>
      <c r="N150" s="152"/>
      <c r="O150" s="152"/>
      <c r="P150" s="152"/>
      <c r="Q150" s="152"/>
      <c r="R150" s="152"/>
      <c r="S150" s="57"/>
      <c r="T150" s="241"/>
      <c r="U150" s="152"/>
      <c r="V150" s="152"/>
      <c r="W150" s="152"/>
      <c r="X150" s="152"/>
      <c r="Y150" s="152"/>
      <c r="Z150" s="152"/>
      <c r="AA150" s="152"/>
      <c r="AB150" s="152"/>
      <c r="AC150" s="152"/>
      <c r="AD150" s="152"/>
      <c r="AE150" s="152"/>
      <c r="AF150" s="152"/>
      <c r="AG150" s="152"/>
      <c r="AH150" s="57"/>
    </row>
    <row r="151" spans="1:34" ht="15">
      <c r="A151" s="252">
        <v>3</v>
      </c>
      <c r="B151" s="291" t="s">
        <v>118</v>
      </c>
      <c r="C151" s="341" t="s">
        <v>22</v>
      </c>
      <c r="D151" s="311"/>
      <c r="E151" s="342"/>
      <c r="F151" s="320">
        <v>150000000</v>
      </c>
      <c r="G151" s="307"/>
      <c r="H151" s="307"/>
      <c r="I151" s="307"/>
      <c r="J151" s="307"/>
      <c r="K151" s="300">
        <f>F151+G151+H151+I151+J151</f>
        <v>150000000</v>
      </c>
      <c r="L151" s="241"/>
      <c r="M151" s="152"/>
      <c r="N151" s="152"/>
      <c r="O151" s="152"/>
      <c r="P151" s="152"/>
      <c r="Q151" s="152"/>
      <c r="R151" s="152"/>
      <c r="S151" s="57"/>
      <c r="T151" s="241"/>
      <c r="U151" s="152"/>
      <c r="V151" s="152"/>
      <c r="W151" s="152"/>
      <c r="X151" s="152"/>
      <c r="Y151" s="152"/>
      <c r="Z151" s="152"/>
      <c r="AA151" s="152"/>
      <c r="AB151" s="152"/>
      <c r="AC151" s="152"/>
      <c r="AD151" s="152"/>
      <c r="AE151" s="152"/>
      <c r="AF151" s="152"/>
      <c r="AG151" s="152"/>
      <c r="AH151" s="57"/>
    </row>
    <row r="152" spans="1:34" ht="15">
      <c r="A152" s="251"/>
      <c r="B152" s="279"/>
      <c r="C152" s="336"/>
      <c r="D152" s="306"/>
      <c r="E152" s="338"/>
      <c r="F152" s="323"/>
      <c r="G152" s="307"/>
      <c r="H152" s="307"/>
      <c r="I152" s="307"/>
      <c r="J152" s="307"/>
      <c r="K152" s="300">
        <f>F152+G152+H152+I152+J152</f>
        <v>0</v>
      </c>
      <c r="L152" s="241"/>
      <c r="M152" s="152"/>
      <c r="N152" s="152"/>
      <c r="O152" s="152"/>
      <c r="P152" s="152"/>
      <c r="Q152" s="152"/>
      <c r="R152" s="152"/>
      <c r="S152" s="57"/>
      <c r="T152" s="241"/>
      <c r="U152" s="152"/>
      <c r="V152" s="152"/>
      <c r="W152" s="152"/>
      <c r="X152" s="152"/>
      <c r="Y152" s="152"/>
      <c r="Z152" s="152"/>
      <c r="AA152" s="152"/>
      <c r="AB152" s="152"/>
      <c r="AC152" s="152"/>
      <c r="AD152" s="152"/>
      <c r="AE152" s="152"/>
      <c r="AF152" s="152"/>
      <c r="AG152" s="152"/>
      <c r="AH152" s="57"/>
    </row>
    <row r="153" spans="1:34" ht="15">
      <c r="A153" s="242" t="s">
        <v>435</v>
      </c>
      <c r="B153" s="244" t="s">
        <v>57</v>
      </c>
      <c r="C153" s="332"/>
      <c r="D153" s="301"/>
      <c r="E153" s="333"/>
      <c r="F153" s="316">
        <f>SUM(F154:F156)</f>
        <v>1380000000</v>
      </c>
      <c r="G153" s="302">
        <f>SUM(G154:G156)</f>
        <v>400000000</v>
      </c>
      <c r="H153" s="302">
        <f>SUM(H154:H156)</f>
        <v>300000000</v>
      </c>
      <c r="I153" s="302">
        <f>SUM(I154:I156)</f>
        <v>0</v>
      </c>
      <c r="J153" s="302">
        <f>SUM(J154:J156)</f>
        <v>0</v>
      </c>
      <c r="K153" s="302">
        <f>SUM(K154:K156)</f>
        <v>2080000000</v>
      </c>
      <c r="L153" s="269"/>
      <c r="M153" s="243"/>
      <c r="N153" s="243"/>
      <c r="O153" s="243"/>
      <c r="P153" s="243"/>
      <c r="Q153" s="243"/>
      <c r="R153" s="243"/>
      <c r="S153" s="245"/>
      <c r="T153" s="269"/>
      <c r="U153" s="243"/>
      <c r="V153" s="243"/>
      <c r="W153" s="243"/>
      <c r="X153" s="243"/>
      <c r="Y153" s="243"/>
      <c r="Z153" s="243"/>
      <c r="AA153" s="243"/>
      <c r="AB153" s="243"/>
      <c r="AC153" s="243"/>
      <c r="AD153" s="243"/>
      <c r="AE153" s="243"/>
      <c r="AF153" s="243"/>
      <c r="AG153" s="243"/>
      <c r="AH153" s="245"/>
    </row>
    <row r="154" spans="1:34" s="47" customFormat="1" ht="15">
      <c r="A154" s="239">
        <v>1</v>
      </c>
      <c r="B154" s="275" t="s">
        <v>153</v>
      </c>
      <c r="C154" s="344" t="s">
        <v>22</v>
      </c>
      <c r="D154" s="309"/>
      <c r="E154" s="339"/>
      <c r="F154" s="319">
        <v>200000000</v>
      </c>
      <c r="G154" s="25">
        <v>400000000</v>
      </c>
      <c r="H154" s="25">
        <v>300000000</v>
      </c>
      <c r="I154" s="25"/>
      <c r="J154" s="25"/>
      <c r="K154" s="300">
        <f>F154+G154+H154+I154+J154</f>
        <v>900000000</v>
      </c>
      <c r="L154" s="258"/>
      <c r="M154" s="257"/>
      <c r="N154" s="257"/>
      <c r="O154" s="257"/>
      <c r="P154" s="257"/>
      <c r="Q154" s="257"/>
      <c r="R154" s="257"/>
      <c r="S154" s="58"/>
      <c r="T154" s="258"/>
      <c r="U154" s="257"/>
      <c r="V154" s="257"/>
      <c r="W154" s="257"/>
      <c r="X154" s="257"/>
      <c r="Y154" s="257"/>
      <c r="Z154" s="257"/>
      <c r="AA154" s="257"/>
      <c r="AB154" s="257"/>
      <c r="AC154" s="257"/>
      <c r="AD154" s="257"/>
      <c r="AE154" s="257"/>
      <c r="AF154" s="257"/>
      <c r="AG154" s="257"/>
      <c r="AH154" s="58"/>
    </row>
    <row r="155" spans="1:34" s="47" customFormat="1" ht="15">
      <c r="A155" s="239">
        <v>2</v>
      </c>
      <c r="B155" s="275" t="s">
        <v>129</v>
      </c>
      <c r="C155" s="344" t="s">
        <v>22</v>
      </c>
      <c r="D155" s="309"/>
      <c r="E155" s="339"/>
      <c r="F155" s="319">
        <v>980000000</v>
      </c>
      <c r="G155" s="25"/>
      <c r="H155" s="25"/>
      <c r="I155" s="25"/>
      <c r="J155" s="25"/>
      <c r="K155" s="300">
        <f>F155+G155+H155+I155+J155</f>
        <v>980000000</v>
      </c>
      <c r="L155" s="258"/>
      <c r="M155" s="257"/>
      <c r="N155" s="257"/>
      <c r="O155" s="257"/>
      <c r="P155" s="257"/>
      <c r="Q155" s="257"/>
      <c r="R155" s="257"/>
      <c r="S155" s="58"/>
      <c r="T155" s="258"/>
      <c r="U155" s="257"/>
      <c r="V155" s="257"/>
      <c r="W155" s="257"/>
      <c r="X155" s="257"/>
      <c r="Y155" s="257"/>
      <c r="Z155" s="257"/>
      <c r="AA155" s="257"/>
      <c r="AB155" s="257"/>
      <c r="AC155" s="257"/>
      <c r="AD155" s="257"/>
      <c r="AE155" s="257"/>
      <c r="AF155" s="257"/>
      <c r="AG155" s="257"/>
      <c r="AH155" s="58"/>
    </row>
    <row r="156" spans="1:34" s="47" customFormat="1" ht="15">
      <c r="A156" s="239">
        <v>3</v>
      </c>
      <c r="B156" s="275" t="s">
        <v>154</v>
      </c>
      <c r="C156" s="344"/>
      <c r="D156" s="309"/>
      <c r="E156" s="339"/>
      <c r="F156" s="319">
        <v>200000000</v>
      </c>
      <c r="G156" s="299"/>
      <c r="H156" s="299"/>
      <c r="I156" s="299"/>
      <c r="J156" s="299"/>
      <c r="K156" s="300">
        <f>F156+G156+H156+I156+J156</f>
        <v>200000000</v>
      </c>
      <c r="L156" s="258"/>
      <c r="M156" s="257"/>
      <c r="N156" s="257"/>
      <c r="O156" s="257"/>
      <c r="P156" s="257"/>
      <c r="Q156" s="257"/>
      <c r="R156" s="257"/>
      <c r="S156" s="58"/>
      <c r="T156" s="258"/>
      <c r="U156" s="257"/>
      <c r="V156" s="257"/>
      <c r="W156" s="257"/>
      <c r="X156" s="257"/>
      <c r="Y156" s="257"/>
      <c r="Z156" s="257"/>
      <c r="AA156" s="257"/>
      <c r="AB156" s="257"/>
      <c r="AC156" s="257"/>
      <c r="AD156" s="257"/>
      <c r="AE156" s="257"/>
      <c r="AF156" s="257"/>
      <c r="AG156" s="257"/>
      <c r="AH156" s="58"/>
    </row>
    <row r="157" spans="1:34" ht="15">
      <c r="A157" s="11" t="s">
        <v>61</v>
      </c>
      <c r="B157" s="292" t="s">
        <v>58</v>
      </c>
      <c r="C157" s="345" t="s">
        <v>22</v>
      </c>
      <c r="D157" s="13"/>
      <c r="E157" s="346"/>
      <c r="F157" s="73">
        <f>F158+F159</f>
        <v>179201438.68056875</v>
      </c>
      <c r="G157" s="14">
        <f>G158+G159</f>
        <v>179201438.68056875</v>
      </c>
      <c r="H157" s="14">
        <f>H158+H159</f>
        <v>179201438.68056875</v>
      </c>
      <c r="I157" s="14">
        <f>I158+I159</f>
        <v>76179224</v>
      </c>
      <c r="J157" s="14">
        <f>J158+J159</f>
        <v>0</v>
      </c>
      <c r="K157" s="303"/>
      <c r="L157" s="269"/>
      <c r="M157" s="243"/>
      <c r="N157" s="243"/>
      <c r="O157" s="243"/>
      <c r="P157" s="243"/>
      <c r="Q157" s="243"/>
      <c r="R157" s="243"/>
      <c r="S157" s="245"/>
      <c r="T157" s="269"/>
      <c r="U157" s="243"/>
      <c r="V157" s="243"/>
      <c r="W157" s="243"/>
      <c r="X157" s="243"/>
      <c r="Y157" s="243"/>
      <c r="Z157" s="243"/>
      <c r="AA157" s="243"/>
      <c r="AB157" s="243"/>
      <c r="AC157" s="243"/>
      <c r="AD157" s="243"/>
      <c r="AE157" s="243"/>
      <c r="AF157" s="243"/>
      <c r="AG157" s="243"/>
      <c r="AH157" s="245"/>
    </row>
    <row r="158" spans="1:34" s="47" customFormat="1" ht="15">
      <c r="A158" s="16">
        <v>1</v>
      </c>
      <c r="B158" s="293" t="s">
        <v>73</v>
      </c>
      <c r="C158" s="347" t="s">
        <v>22</v>
      </c>
      <c r="D158" s="46"/>
      <c r="E158" s="348"/>
      <c r="F158" s="324">
        <v>103022214.68056875</v>
      </c>
      <c r="G158" s="227">
        <v>103022214.68056875</v>
      </c>
      <c r="H158" s="227">
        <v>103022214.68056875</v>
      </c>
      <c r="I158" s="227"/>
      <c r="J158" s="35"/>
      <c r="K158" s="313">
        <f>F158+G158+H158+I158+J158</f>
        <v>309066644.04170626</v>
      </c>
      <c r="L158" s="270"/>
      <c r="M158" s="259"/>
      <c r="N158" s="259"/>
      <c r="O158" s="259"/>
      <c r="P158" s="259"/>
      <c r="Q158" s="259"/>
      <c r="R158" s="259"/>
      <c r="S158" s="260"/>
      <c r="T158" s="270"/>
      <c r="U158" s="259"/>
      <c r="V158" s="259"/>
      <c r="W158" s="259"/>
      <c r="X158" s="259"/>
      <c r="Y158" s="259"/>
      <c r="Z158" s="259"/>
      <c r="AA158" s="259"/>
      <c r="AB158" s="259"/>
      <c r="AC158" s="259"/>
      <c r="AD158" s="259"/>
      <c r="AE158" s="259"/>
      <c r="AF158" s="259"/>
      <c r="AG158" s="259"/>
      <c r="AH158" s="260"/>
    </row>
    <row r="159" spans="1:34" s="47" customFormat="1" ht="15">
      <c r="A159" s="16">
        <v>2</v>
      </c>
      <c r="B159" s="293" t="s">
        <v>74</v>
      </c>
      <c r="C159" s="347" t="s">
        <v>22</v>
      </c>
      <c r="D159" s="46"/>
      <c r="E159" s="348"/>
      <c r="F159" s="324">
        <v>76179224</v>
      </c>
      <c r="G159" s="227">
        <v>76179224</v>
      </c>
      <c r="H159" s="227">
        <v>76179224</v>
      </c>
      <c r="I159" s="227">
        <v>76179224</v>
      </c>
      <c r="J159" s="35"/>
      <c r="K159" s="313">
        <f>F159+G159+H159+I159+J159</f>
        <v>304716896</v>
      </c>
      <c r="L159" s="270"/>
      <c r="M159" s="259"/>
      <c r="N159" s="259"/>
      <c r="O159" s="259"/>
      <c r="P159" s="259"/>
      <c r="Q159" s="259"/>
      <c r="R159" s="259"/>
      <c r="S159" s="260"/>
      <c r="T159" s="270"/>
      <c r="U159" s="259"/>
      <c r="V159" s="259"/>
      <c r="W159" s="259"/>
      <c r="X159" s="259"/>
      <c r="Y159" s="259"/>
      <c r="Z159" s="259"/>
      <c r="AA159" s="259"/>
      <c r="AB159" s="259"/>
      <c r="AC159" s="259"/>
      <c r="AD159" s="259"/>
      <c r="AE159" s="259"/>
      <c r="AF159" s="259"/>
      <c r="AG159" s="259"/>
      <c r="AH159" s="260"/>
    </row>
    <row r="160" spans="1:34" ht="15">
      <c r="A160" s="30" t="s">
        <v>62</v>
      </c>
      <c r="B160" s="294" t="s">
        <v>59</v>
      </c>
      <c r="C160" s="345" t="s">
        <v>22</v>
      </c>
      <c r="D160" s="13"/>
      <c r="E160" s="346"/>
      <c r="F160" s="73">
        <f>F161+F162</f>
        <v>1347314548.9345362</v>
      </c>
      <c r="G160" s="14">
        <f>G161+G162</f>
        <v>1063899163.301</v>
      </c>
      <c r="H160" s="14">
        <f>H161+H162</f>
        <v>714381997.965</v>
      </c>
      <c r="I160" s="14">
        <f>I161+I162</f>
        <v>467206930.865</v>
      </c>
      <c r="J160" s="14">
        <f>J161+J162</f>
        <v>0</v>
      </c>
      <c r="K160" s="15"/>
      <c r="L160" s="271"/>
      <c r="M160" s="14"/>
      <c r="N160" s="14"/>
      <c r="O160" s="14"/>
      <c r="P160" s="14"/>
      <c r="Q160" s="14"/>
      <c r="R160" s="14"/>
      <c r="S160" s="15"/>
      <c r="T160" s="27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5"/>
    </row>
    <row r="161" spans="1:34" ht="15">
      <c r="A161" s="52">
        <v>1</v>
      </c>
      <c r="B161" s="295" t="s">
        <v>73</v>
      </c>
      <c r="C161" s="347" t="s">
        <v>22</v>
      </c>
      <c r="D161" s="46"/>
      <c r="E161" s="348"/>
      <c r="F161" s="325">
        <v>647314548.9345362</v>
      </c>
      <c r="G161" s="35">
        <v>596692232.436</v>
      </c>
      <c r="H161" s="35">
        <v>247175067.10000002</v>
      </c>
      <c r="I161" s="227"/>
      <c r="J161" s="35"/>
      <c r="K161" s="57"/>
      <c r="L161" s="241"/>
      <c r="M161" s="152"/>
      <c r="N161" s="152"/>
      <c r="O161" s="152"/>
      <c r="P161" s="152"/>
      <c r="Q161" s="152"/>
      <c r="R161" s="152"/>
      <c r="S161" s="57"/>
      <c r="T161" s="241"/>
      <c r="U161" s="152"/>
      <c r="V161" s="152"/>
      <c r="W161" s="152"/>
      <c r="X161" s="152"/>
      <c r="Y161" s="152"/>
      <c r="Z161" s="152"/>
      <c r="AA161" s="152"/>
      <c r="AB161" s="152"/>
      <c r="AC161" s="152"/>
      <c r="AD161" s="152"/>
      <c r="AE161" s="152"/>
      <c r="AF161" s="152"/>
      <c r="AG161" s="152"/>
      <c r="AH161" s="57"/>
    </row>
    <row r="162" spans="1:34" ht="15">
      <c r="A162" s="52">
        <v>2</v>
      </c>
      <c r="B162" s="295" t="s">
        <v>136</v>
      </c>
      <c r="C162" s="347" t="s">
        <v>22</v>
      </c>
      <c r="D162" s="46"/>
      <c r="E162" s="348"/>
      <c r="F162" s="325">
        <f>F163+F164+F165+F166</f>
        <v>700000000</v>
      </c>
      <c r="G162" s="35">
        <f>G163+G164+G165+G166</f>
        <v>467206930.865</v>
      </c>
      <c r="H162" s="35">
        <f>H163+H164+H165+H166</f>
        <v>467206930.865</v>
      </c>
      <c r="I162" s="35">
        <f>I163+I164+I165+I166</f>
        <v>467206930.865</v>
      </c>
      <c r="J162" s="35">
        <f>J163+J164+J165+J166</f>
        <v>0</v>
      </c>
      <c r="K162" s="35">
        <f>K163+K164+K165+K166</f>
        <v>0</v>
      </c>
      <c r="L162" s="241"/>
      <c r="M162" s="152"/>
      <c r="N162" s="152"/>
      <c r="O162" s="152"/>
      <c r="P162" s="152"/>
      <c r="Q162" s="152"/>
      <c r="R162" s="152"/>
      <c r="S162" s="57"/>
      <c r="T162" s="241"/>
      <c r="U162" s="152"/>
      <c r="V162" s="152"/>
      <c r="W162" s="152"/>
      <c r="X162" s="152"/>
      <c r="Y162" s="152"/>
      <c r="Z162" s="152"/>
      <c r="AA162" s="152"/>
      <c r="AB162" s="152"/>
      <c r="AC162" s="152"/>
      <c r="AD162" s="152"/>
      <c r="AE162" s="152"/>
      <c r="AF162" s="152"/>
      <c r="AG162" s="152"/>
      <c r="AH162" s="57"/>
    </row>
    <row r="163" spans="1:34" ht="15">
      <c r="A163" s="52">
        <v>2.1</v>
      </c>
      <c r="B163" s="295" t="s">
        <v>126</v>
      </c>
      <c r="C163" s="347" t="s">
        <v>22</v>
      </c>
      <c r="D163" s="46"/>
      <c r="E163" s="348"/>
      <c r="F163" s="324">
        <v>212318337.5</v>
      </c>
      <c r="G163" s="227">
        <v>212318337.5</v>
      </c>
      <c r="H163" s="227">
        <v>212318337.5</v>
      </c>
      <c r="I163" s="227">
        <v>212318337.5</v>
      </c>
      <c r="J163" s="227"/>
      <c r="K163" s="57"/>
      <c r="L163" s="241"/>
      <c r="M163" s="152"/>
      <c r="N163" s="152"/>
      <c r="O163" s="152"/>
      <c r="P163" s="152"/>
      <c r="Q163" s="152"/>
      <c r="R163" s="152"/>
      <c r="S163" s="57"/>
      <c r="T163" s="241"/>
      <c r="U163" s="152"/>
      <c r="V163" s="152"/>
      <c r="W163" s="152"/>
      <c r="X163" s="152"/>
      <c r="Y163" s="152"/>
      <c r="Z163" s="152"/>
      <c r="AA163" s="152"/>
      <c r="AB163" s="152"/>
      <c r="AC163" s="152"/>
      <c r="AD163" s="152"/>
      <c r="AE163" s="152"/>
      <c r="AF163" s="152"/>
      <c r="AG163" s="152"/>
      <c r="AH163" s="57"/>
    </row>
    <row r="164" spans="1:34" ht="15">
      <c r="A164" s="52">
        <v>2.2</v>
      </c>
      <c r="B164" s="295" t="s">
        <v>125</v>
      </c>
      <c r="C164" s="347" t="s">
        <v>22</v>
      </c>
      <c r="D164" s="46"/>
      <c r="E164" s="348"/>
      <c r="F164" s="324">
        <v>254888593.36499998</v>
      </c>
      <c r="G164" s="227">
        <v>254888593.36499998</v>
      </c>
      <c r="H164" s="227">
        <v>254888593.36499998</v>
      </c>
      <c r="I164" s="227">
        <v>254888593.36499998</v>
      </c>
      <c r="J164" s="227"/>
      <c r="K164" s="57"/>
      <c r="L164" s="241"/>
      <c r="M164" s="152"/>
      <c r="N164" s="152"/>
      <c r="O164" s="152"/>
      <c r="P164" s="152"/>
      <c r="Q164" s="152"/>
      <c r="R164" s="152"/>
      <c r="S164" s="57"/>
      <c r="T164" s="241"/>
      <c r="U164" s="152"/>
      <c r="V164" s="152"/>
      <c r="W164" s="152"/>
      <c r="X164" s="152"/>
      <c r="Y164" s="152"/>
      <c r="Z164" s="152"/>
      <c r="AA164" s="152"/>
      <c r="AB164" s="152"/>
      <c r="AC164" s="152"/>
      <c r="AD164" s="152"/>
      <c r="AE164" s="152"/>
      <c r="AF164" s="152"/>
      <c r="AG164" s="152"/>
      <c r="AH164" s="57"/>
    </row>
    <row r="165" spans="1:34" ht="15">
      <c r="A165" s="52">
        <v>2.3</v>
      </c>
      <c r="B165" s="295" t="s">
        <v>128</v>
      </c>
      <c r="C165" s="347" t="s">
        <v>22</v>
      </c>
      <c r="D165" s="46"/>
      <c r="E165" s="348"/>
      <c r="F165" s="324">
        <v>36000000</v>
      </c>
      <c r="G165" s="227"/>
      <c r="H165" s="227"/>
      <c r="I165" s="227"/>
      <c r="J165" s="227"/>
      <c r="K165" s="57"/>
      <c r="L165" s="241"/>
      <c r="M165" s="152"/>
      <c r="N165" s="152"/>
      <c r="O165" s="152"/>
      <c r="P165" s="152"/>
      <c r="Q165" s="152"/>
      <c r="R165" s="152"/>
      <c r="S165" s="57"/>
      <c r="T165" s="241"/>
      <c r="U165" s="152"/>
      <c r="V165" s="152"/>
      <c r="W165" s="152"/>
      <c r="X165" s="152"/>
      <c r="Y165" s="152"/>
      <c r="Z165" s="152"/>
      <c r="AA165" s="152"/>
      <c r="AB165" s="152"/>
      <c r="AC165" s="152"/>
      <c r="AD165" s="152"/>
      <c r="AE165" s="152"/>
      <c r="AF165" s="152"/>
      <c r="AG165" s="152"/>
      <c r="AH165" s="57"/>
    </row>
    <row r="166" spans="1:34" ht="15">
      <c r="A166" s="52">
        <v>2.4</v>
      </c>
      <c r="B166" s="295" t="s">
        <v>127</v>
      </c>
      <c r="C166" s="347" t="s">
        <v>22</v>
      </c>
      <c r="D166" s="46"/>
      <c r="E166" s="348"/>
      <c r="F166" s="324">
        <v>196793069.13500002</v>
      </c>
      <c r="G166" s="227"/>
      <c r="H166" s="227"/>
      <c r="I166" s="227"/>
      <c r="J166" s="227"/>
      <c r="K166" s="57"/>
      <c r="L166" s="241"/>
      <c r="M166" s="152"/>
      <c r="N166" s="152"/>
      <c r="O166" s="152"/>
      <c r="P166" s="152"/>
      <c r="Q166" s="152"/>
      <c r="R166" s="152"/>
      <c r="S166" s="57"/>
      <c r="T166" s="241"/>
      <c r="U166" s="152"/>
      <c r="V166" s="152"/>
      <c r="W166" s="152"/>
      <c r="X166" s="152"/>
      <c r="Y166" s="152"/>
      <c r="Z166" s="152"/>
      <c r="AA166" s="152"/>
      <c r="AB166" s="152"/>
      <c r="AC166" s="152"/>
      <c r="AD166" s="152"/>
      <c r="AE166" s="152"/>
      <c r="AF166" s="152"/>
      <c r="AG166" s="152"/>
      <c r="AH166" s="57"/>
    </row>
    <row r="167" spans="1:34" ht="15">
      <c r="A167" s="70" t="s">
        <v>131</v>
      </c>
      <c r="B167" s="296" t="s">
        <v>108</v>
      </c>
      <c r="C167" s="345" t="s">
        <v>22</v>
      </c>
      <c r="D167" s="13"/>
      <c r="E167" s="346"/>
      <c r="F167" s="73">
        <v>10000000</v>
      </c>
      <c r="G167" s="14"/>
      <c r="H167" s="14"/>
      <c r="I167" s="14"/>
      <c r="J167" s="14"/>
      <c r="K167" s="15">
        <f>F167+G167+H167+I167+J167</f>
        <v>10000000</v>
      </c>
      <c r="L167" s="271"/>
      <c r="M167" s="14"/>
      <c r="N167" s="14"/>
      <c r="O167" s="14"/>
      <c r="P167" s="14"/>
      <c r="Q167" s="14"/>
      <c r="R167" s="14"/>
      <c r="S167" s="15"/>
      <c r="T167" s="271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5"/>
    </row>
    <row r="168" spans="1:34" ht="15">
      <c r="A168" s="70" t="s">
        <v>132</v>
      </c>
      <c r="B168" s="296" t="s">
        <v>109</v>
      </c>
      <c r="C168" s="345" t="s">
        <v>22</v>
      </c>
      <c r="D168" s="13"/>
      <c r="E168" s="346"/>
      <c r="F168" s="73">
        <v>80000000</v>
      </c>
      <c r="G168" s="14"/>
      <c r="H168" s="14"/>
      <c r="I168" s="14"/>
      <c r="J168" s="14"/>
      <c r="K168" s="15">
        <f>F168+G168+H168+I168+J168</f>
        <v>80000000</v>
      </c>
      <c r="L168" s="271"/>
      <c r="M168" s="14"/>
      <c r="N168" s="14"/>
      <c r="O168" s="14"/>
      <c r="P168" s="14"/>
      <c r="Q168" s="14"/>
      <c r="R168" s="14"/>
      <c r="S168" s="15"/>
      <c r="T168" s="271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5"/>
    </row>
    <row r="169" spans="1:34" ht="15">
      <c r="A169" s="70" t="s">
        <v>133</v>
      </c>
      <c r="B169" s="296" t="s">
        <v>130</v>
      </c>
      <c r="C169" s="345" t="s">
        <v>22</v>
      </c>
      <c r="D169" s="13"/>
      <c r="E169" s="346"/>
      <c r="F169" s="73">
        <v>10000000</v>
      </c>
      <c r="G169" s="14"/>
      <c r="H169" s="14"/>
      <c r="I169" s="14"/>
      <c r="J169" s="14"/>
      <c r="K169" s="15">
        <f>F169+G169+H169+I169+J169</f>
        <v>10000000</v>
      </c>
      <c r="L169" s="271"/>
      <c r="M169" s="14"/>
      <c r="N169" s="14"/>
      <c r="O169" s="14"/>
      <c r="P169" s="14"/>
      <c r="Q169" s="14"/>
      <c r="R169" s="14"/>
      <c r="S169" s="15"/>
      <c r="T169" s="271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5"/>
    </row>
    <row r="170" spans="1:34" ht="25.5">
      <c r="A170" s="70" t="s">
        <v>134</v>
      </c>
      <c r="B170" s="296" t="s">
        <v>120</v>
      </c>
      <c r="C170" s="345" t="s">
        <v>22</v>
      </c>
      <c r="D170" s="13"/>
      <c r="E170" s="346"/>
      <c r="F170" s="73">
        <v>10000000</v>
      </c>
      <c r="G170" s="14"/>
      <c r="H170" s="14"/>
      <c r="I170" s="14"/>
      <c r="J170" s="14"/>
      <c r="K170" s="15">
        <f>F170+G170+H170+I170+J170</f>
        <v>10000000</v>
      </c>
      <c r="L170" s="271"/>
      <c r="M170" s="14"/>
      <c r="N170" s="14"/>
      <c r="O170" s="14"/>
      <c r="P170" s="14"/>
      <c r="Q170" s="14"/>
      <c r="R170" s="14"/>
      <c r="S170" s="15"/>
      <c r="T170" s="271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5"/>
    </row>
    <row r="171" spans="1:34" ht="15">
      <c r="A171" s="70" t="s">
        <v>135</v>
      </c>
      <c r="B171" s="296" t="s">
        <v>110</v>
      </c>
      <c r="C171" s="345" t="s">
        <v>22</v>
      </c>
      <c r="D171" s="13"/>
      <c r="E171" s="346"/>
      <c r="F171" s="73">
        <v>20000000</v>
      </c>
      <c r="G171" s="14"/>
      <c r="H171" s="14"/>
      <c r="I171" s="14"/>
      <c r="J171" s="14"/>
      <c r="K171" s="15">
        <f>F171+G171+H171+I171+J171</f>
        <v>20000000</v>
      </c>
      <c r="L171" s="271"/>
      <c r="M171" s="14"/>
      <c r="N171" s="14"/>
      <c r="O171" s="14"/>
      <c r="P171" s="14"/>
      <c r="Q171" s="14"/>
      <c r="R171" s="14"/>
      <c r="S171" s="15"/>
      <c r="T171" s="271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5"/>
    </row>
    <row r="172" spans="1:34" ht="15.75" thickBot="1">
      <c r="A172" s="261"/>
      <c r="B172" s="297" t="s">
        <v>60</v>
      </c>
      <c r="C172" s="349"/>
      <c r="D172" s="63"/>
      <c r="E172" s="350"/>
      <c r="F172" s="76">
        <f>F171+F170+F169+F168+F167+F160+F157+F153+F148+F146+F139+F134+F117+F107+F101+F85+F77+F73+F37+F29+F27+F15+F4+F67</f>
        <v>8757419273.928104</v>
      </c>
      <c r="G172" s="64">
        <f>G171+G170+G169+G168+G167+G160+G157+G153+G148+G146+G139+G134+G117+G107+G101+G85+G77+G73+G37+G29+G27+G15+G4+G67</f>
        <v>7918648616.463466</v>
      </c>
      <c r="H172" s="64">
        <f>H171+H170+H169+H168+H167+H160+H157+H153+H148+H146+H139+H134+H117+H107+H101+H85+H77+H73+H37+H29+H27+H15+H4+H67</f>
        <v>8083130828.113661</v>
      </c>
      <c r="I172" s="64">
        <f>I171+I170+I169+I168+I167+I160+I157+I153+I148+I146+I139+I134+I117+I107+I101+I85+I77+I73+I37+I29+I27+I15+I4+I67</f>
        <v>7121380871.690421</v>
      </c>
      <c r="J172" s="64">
        <f>J171+J170+J169+J168+J167+J160+J157+J153+J148+J146+J139+J134+J117+J107+J101+J85+J77+J73+J37+J29+J27+J15+J4+J67</f>
        <v>553539346.6666667</v>
      </c>
      <c r="K172" s="64">
        <f>K171+K170+K169+K168+K167+K160+K157+K153+K148+K146+K139+K134+K117+K107+K101+K85+K77+K73+K37+K29+K27+K15+K4+K67</f>
        <v>28089202388.755074</v>
      </c>
      <c r="L172" s="272"/>
      <c r="M172" s="64"/>
      <c r="N172" s="64"/>
      <c r="O172" s="64"/>
      <c r="P172" s="64"/>
      <c r="Q172" s="64"/>
      <c r="R172" s="64"/>
      <c r="S172" s="59"/>
      <c r="T172" s="272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59"/>
    </row>
    <row r="173" spans="11:34" s="262" customFormat="1" ht="15.75" thickTop="1">
      <c r="K173" s="263"/>
      <c r="L173" s="263"/>
      <c r="M173" s="263"/>
      <c r="N173" s="263"/>
      <c r="O173" s="263"/>
      <c r="P173" s="263"/>
      <c r="Q173" s="263"/>
      <c r="R173" s="263"/>
      <c r="S173" s="263"/>
      <c r="T173" s="263"/>
      <c r="U173" s="263"/>
      <c r="V173" s="263"/>
      <c r="W173" s="263"/>
      <c r="X173" s="263"/>
      <c r="Y173" s="263"/>
      <c r="Z173" s="263"/>
      <c r="AA173" s="263"/>
      <c r="AB173" s="263"/>
      <c r="AC173" s="263"/>
      <c r="AD173" s="263"/>
      <c r="AE173" s="263"/>
      <c r="AF173" s="263"/>
      <c r="AG173" s="263"/>
      <c r="AH173" s="263"/>
    </row>
    <row r="174" spans="11:34" s="264" customFormat="1" ht="15">
      <c r="K174" s="265"/>
      <c r="L174" s="265"/>
      <c r="M174" s="265"/>
      <c r="N174" s="265"/>
      <c r="O174" s="265"/>
      <c r="P174" s="265"/>
      <c r="Q174" s="265"/>
      <c r="R174" s="265"/>
      <c r="S174" s="265"/>
      <c r="T174" s="265"/>
      <c r="U174" s="265"/>
      <c r="V174" s="265"/>
      <c r="W174" s="265"/>
      <c r="X174" s="265"/>
      <c r="Y174" s="265"/>
      <c r="Z174" s="265"/>
      <c r="AA174" s="265"/>
      <c r="AB174" s="265"/>
      <c r="AC174" s="265"/>
      <c r="AD174" s="265"/>
      <c r="AE174" s="265"/>
      <c r="AF174" s="265"/>
      <c r="AG174" s="265"/>
      <c r="AH174" s="265"/>
    </row>
    <row r="175" s="47" customFormat="1" ht="15">
      <c r="F175" s="98"/>
    </row>
    <row r="177" ht="15">
      <c r="F177" s="34"/>
    </row>
  </sheetData>
  <sheetProtection/>
  <mergeCells count="21">
    <mergeCell ref="F1:F3"/>
    <mergeCell ref="A1:A3"/>
    <mergeCell ref="B1:B3"/>
    <mergeCell ref="C1:C3"/>
    <mergeCell ref="D1:D3"/>
    <mergeCell ref="E1:E3"/>
    <mergeCell ref="G1:G3"/>
    <mergeCell ref="H1:H3"/>
    <mergeCell ref="K1:K3"/>
    <mergeCell ref="L1:O1"/>
    <mergeCell ref="P1:S1"/>
    <mergeCell ref="L2:M2"/>
    <mergeCell ref="N2:O2"/>
    <mergeCell ref="P2:Q2"/>
    <mergeCell ref="R2:S2"/>
    <mergeCell ref="U2:X2"/>
    <mergeCell ref="Y2:AC2"/>
    <mergeCell ref="AD2:AH2"/>
    <mergeCell ref="I1:I3"/>
    <mergeCell ref="J1:J3"/>
    <mergeCell ref="T1:AH1"/>
  </mergeCells>
  <printOptions/>
  <pageMargins left="0.32" right="0.26" top="0.37" bottom="0.17" header="0.3" footer="0.17"/>
  <pageSetup horizontalDpi="600" verticalDpi="600" orientation="portrait" paperSize="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R103"/>
  <sheetViews>
    <sheetView zoomScalePageLayoutView="0" workbookViewId="0" topLeftCell="A1">
      <pane ySplit="2" topLeftCell="A75" activePane="bottomLeft" state="frozen"/>
      <selection pane="topLeft" activeCell="C1" sqref="C1"/>
      <selection pane="bottomLeft" activeCell="G101" sqref="G101"/>
    </sheetView>
  </sheetViews>
  <sheetFormatPr defaultColWidth="9.140625" defaultRowHeight="15"/>
  <cols>
    <col min="1" max="1" width="5.7109375" style="60" customWidth="1"/>
    <col min="2" max="2" width="88.57421875" style="0" customWidth="1"/>
    <col min="3" max="3" width="11.8515625" style="0" customWidth="1"/>
    <col min="4" max="4" width="13.140625" style="0" customWidth="1"/>
    <col min="5" max="5" width="14.421875" style="0" customWidth="1"/>
    <col min="6" max="6" width="12.421875" style="0" customWidth="1"/>
    <col min="7" max="7" width="15.00390625" style="0" customWidth="1"/>
    <col min="8" max="8" width="17.7109375" style="0" customWidth="1"/>
    <col min="9" max="9" width="13.57421875" style="0" customWidth="1"/>
    <col min="10" max="10" width="13.8515625" style="0" hidden="1" customWidth="1"/>
    <col min="11" max="11" width="12.7109375" style="0" hidden="1" customWidth="1"/>
    <col min="12" max="12" width="16.421875" style="0" customWidth="1"/>
    <col min="13" max="13" width="21.28125" style="33" hidden="1" customWidth="1"/>
    <col min="14" max="14" width="16.00390625" style="33" hidden="1" customWidth="1"/>
    <col min="15" max="15" width="14.421875" style="0" hidden="1" customWidth="1"/>
    <col min="16" max="16" width="8.57421875" style="0" customWidth="1"/>
    <col min="17" max="17" width="14.00390625" style="0" customWidth="1"/>
    <col min="18" max="18" width="12.57421875" style="0" bestFit="1" customWidth="1"/>
  </cols>
  <sheetData>
    <row r="1" spans="1:15" ht="15.75" thickTop="1">
      <c r="A1" s="445" t="s">
        <v>63</v>
      </c>
      <c r="B1" s="446"/>
      <c r="C1" s="447"/>
      <c r="D1" s="446"/>
      <c r="E1" s="1"/>
      <c r="F1" s="2"/>
      <c r="G1" s="2"/>
      <c r="H1" s="2"/>
      <c r="I1" s="3"/>
      <c r="J1" s="3"/>
      <c r="K1" s="3"/>
      <c r="L1" s="4"/>
      <c r="M1" s="66"/>
      <c r="N1" s="3"/>
      <c r="O1" s="3"/>
    </row>
    <row r="2" spans="1:15" ht="38.25">
      <c r="A2" s="5" t="s">
        <v>0</v>
      </c>
      <c r="B2" s="6" t="s">
        <v>1</v>
      </c>
      <c r="C2" s="7" t="s">
        <v>2</v>
      </c>
      <c r="D2" s="8" t="s">
        <v>3</v>
      </c>
      <c r="E2" s="8" t="s">
        <v>4</v>
      </c>
      <c r="F2" s="8" t="s">
        <v>87</v>
      </c>
      <c r="G2" s="8" t="s">
        <v>88</v>
      </c>
      <c r="H2" s="8" t="s">
        <v>89</v>
      </c>
      <c r="I2" s="9" t="s">
        <v>5</v>
      </c>
      <c r="J2" s="9" t="s">
        <v>71</v>
      </c>
      <c r="K2" s="9" t="s">
        <v>72</v>
      </c>
      <c r="L2" s="10" t="s">
        <v>86</v>
      </c>
      <c r="M2" s="67" t="s">
        <v>82</v>
      </c>
      <c r="N2" s="48" t="s">
        <v>85</v>
      </c>
      <c r="O2" s="10" t="s">
        <v>84</v>
      </c>
    </row>
    <row r="3" spans="1:15" ht="15">
      <c r="A3" s="11" t="s">
        <v>6</v>
      </c>
      <c r="B3" s="12" t="s">
        <v>7</v>
      </c>
      <c r="C3" s="13"/>
      <c r="D3" s="13"/>
      <c r="E3" s="13"/>
      <c r="F3" s="14">
        <f>SUM(F4:F4)</f>
        <v>50000000</v>
      </c>
      <c r="G3" s="14">
        <f>SUM(G4:G4)</f>
        <v>80000000</v>
      </c>
      <c r="H3" s="14">
        <f>SUM(H4:H4)</f>
        <v>128528375</v>
      </c>
      <c r="I3" s="14">
        <f>SUM(I4:I4)</f>
        <v>0</v>
      </c>
      <c r="J3" s="14"/>
      <c r="K3" s="14"/>
      <c r="L3" s="15">
        <v>258528375</v>
      </c>
      <c r="M3" s="73"/>
      <c r="N3" s="49"/>
      <c r="O3" s="15"/>
    </row>
    <row r="4" spans="1:16" ht="28.5">
      <c r="A4" s="28">
        <v>1</v>
      </c>
      <c r="B4" s="22" t="s">
        <v>8</v>
      </c>
      <c r="C4" s="23" t="s">
        <v>9</v>
      </c>
      <c r="D4" s="23" t="s">
        <v>10</v>
      </c>
      <c r="E4" s="23" t="s">
        <v>70</v>
      </c>
      <c r="F4" s="24">
        <v>50000000</v>
      </c>
      <c r="G4" s="25">
        <v>80000000</v>
      </c>
      <c r="H4" s="25">
        <v>128528375</v>
      </c>
      <c r="I4" s="21"/>
      <c r="J4" s="21"/>
      <c r="K4" s="21"/>
      <c r="L4" s="68">
        <v>258528375</v>
      </c>
      <c r="M4" s="74" t="s">
        <v>75</v>
      </c>
      <c r="N4" s="54"/>
      <c r="O4" s="57" t="s">
        <v>83</v>
      </c>
      <c r="P4" s="78"/>
    </row>
    <row r="5" spans="1:15" ht="15">
      <c r="A5" s="11" t="s">
        <v>12</v>
      </c>
      <c r="B5" s="12" t="s">
        <v>13</v>
      </c>
      <c r="C5" s="13"/>
      <c r="D5" s="13"/>
      <c r="E5" s="13"/>
      <c r="F5" s="14">
        <f>SUM(F6:F7)</f>
        <v>0</v>
      </c>
      <c r="G5" s="14">
        <f>SUM(G6:G7)</f>
        <v>0</v>
      </c>
      <c r="H5" s="14">
        <f>SUM(H6:H7)</f>
        <v>450000000</v>
      </c>
      <c r="I5" s="14">
        <f>SUM(I6:I7)</f>
        <v>0</v>
      </c>
      <c r="J5" s="14"/>
      <c r="K5" s="14"/>
      <c r="L5" s="15">
        <v>450000000</v>
      </c>
      <c r="M5" s="73"/>
      <c r="N5" s="49"/>
      <c r="O5" s="15"/>
    </row>
    <row r="6" spans="1:16" ht="15">
      <c r="A6" s="28">
        <v>1</v>
      </c>
      <c r="B6" s="22" t="s">
        <v>16</v>
      </c>
      <c r="C6" s="23" t="s">
        <v>9</v>
      </c>
      <c r="D6" s="23" t="s">
        <v>14</v>
      </c>
      <c r="E6" s="23" t="s">
        <v>15</v>
      </c>
      <c r="F6" s="24"/>
      <c r="G6" s="25"/>
      <c r="H6" s="25">
        <v>140000000</v>
      </c>
      <c r="I6" s="21"/>
      <c r="J6" s="21"/>
      <c r="K6" s="21"/>
      <c r="L6" s="77">
        <v>140000000</v>
      </c>
      <c r="M6" s="74" t="s">
        <v>76</v>
      </c>
      <c r="N6" s="54"/>
      <c r="O6" s="57"/>
      <c r="P6" s="47"/>
    </row>
    <row r="7" spans="1:16" ht="28.5">
      <c r="A7" s="28">
        <v>2</v>
      </c>
      <c r="B7" s="22" t="s">
        <v>17</v>
      </c>
      <c r="C7" s="23" t="s">
        <v>11</v>
      </c>
      <c r="D7" s="23" t="s">
        <v>14</v>
      </c>
      <c r="E7" s="23" t="s">
        <v>15</v>
      </c>
      <c r="F7" s="24"/>
      <c r="G7" s="25"/>
      <c r="H7" s="25">
        <v>310000000</v>
      </c>
      <c r="I7" s="21"/>
      <c r="J7" s="21"/>
      <c r="K7" s="21"/>
      <c r="L7" s="77">
        <v>310000000</v>
      </c>
      <c r="M7" s="74" t="s">
        <v>77</v>
      </c>
      <c r="N7" s="54"/>
      <c r="O7" s="57"/>
      <c r="P7" s="47"/>
    </row>
    <row r="8" spans="1:15" ht="15">
      <c r="A8" s="11" t="s">
        <v>20</v>
      </c>
      <c r="B8" s="12" t="s">
        <v>21</v>
      </c>
      <c r="C8" s="13"/>
      <c r="D8" s="13"/>
      <c r="E8" s="13"/>
      <c r="F8" s="14">
        <f>SUM(F9:F9)</f>
        <v>0</v>
      </c>
      <c r="G8" s="14">
        <f>SUM(G9:G9)</f>
        <v>0</v>
      </c>
      <c r="H8" s="14">
        <f>SUM(H9:H15)</f>
        <v>1320000000</v>
      </c>
      <c r="I8" s="14">
        <f>SUM(I9:I15)</f>
        <v>0</v>
      </c>
      <c r="J8" s="14">
        <f>SUM(J9:J15)</f>
        <v>0</v>
      </c>
      <c r="K8" s="14">
        <f>SUM(K9:K15)</f>
        <v>0</v>
      </c>
      <c r="L8" s="15">
        <f>SUM(L9:L15)</f>
        <v>1320000000</v>
      </c>
      <c r="M8" s="73"/>
      <c r="N8" s="49"/>
      <c r="O8" s="15"/>
    </row>
    <row r="9" spans="1:16" ht="28.5">
      <c r="A9" s="28">
        <v>1</v>
      </c>
      <c r="B9" s="22" t="s">
        <v>149</v>
      </c>
      <c r="C9" s="23" t="s">
        <v>22</v>
      </c>
      <c r="D9" s="38"/>
      <c r="E9" s="38"/>
      <c r="F9" s="27"/>
      <c r="G9" s="27"/>
      <c r="H9" s="27">
        <v>200000000</v>
      </c>
      <c r="I9" s="21"/>
      <c r="J9" s="21"/>
      <c r="K9" s="21"/>
      <c r="L9" s="68">
        <v>200000000</v>
      </c>
      <c r="M9" s="74"/>
      <c r="N9" s="54"/>
      <c r="O9" s="57"/>
      <c r="P9" s="47"/>
    </row>
    <row r="10" spans="1:16" ht="15">
      <c r="A10" s="28">
        <v>2</v>
      </c>
      <c r="B10" s="22" t="s">
        <v>137</v>
      </c>
      <c r="C10" s="23" t="s">
        <v>22</v>
      </c>
      <c r="D10" s="38"/>
      <c r="E10" s="38"/>
      <c r="F10" s="27"/>
      <c r="G10" s="27"/>
      <c r="H10" s="27">
        <v>170000000</v>
      </c>
      <c r="I10" s="21"/>
      <c r="J10" s="21"/>
      <c r="K10" s="21"/>
      <c r="L10" s="68">
        <f>H10</f>
        <v>170000000</v>
      </c>
      <c r="M10" s="74"/>
      <c r="N10" s="54"/>
      <c r="O10" s="57"/>
      <c r="P10" s="47"/>
    </row>
    <row r="11" spans="1:16" ht="15">
      <c r="A11" s="28">
        <v>3</v>
      </c>
      <c r="B11" s="22" t="s">
        <v>140</v>
      </c>
      <c r="C11" s="23" t="s">
        <v>22</v>
      </c>
      <c r="D11" s="38"/>
      <c r="E11" s="38"/>
      <c r="F11" s="27"/>
      <c r="G11" s="27"/>
      <c r="H11" s="27">
        <v>200000000</v>
      </c>
      <c r="I11" s="21"/>
      <c r="J11" s="21"/>
      <c r="K11" s="21"/>
      <c r="L11" s="68">
        <f>H11</f>
        <v>200000000</v>
      </c>
      <c r="M11" s="74"/>
      <c r="N11" s="54"/>
      <c r="O11" s="57"/>
      <c r="P11" s="47"/>
    </row>
    <row r="12" spans="1:16" ht="15">
      <c r="A12" s="28">
        <v>4</v>
      </c>
      <c r="B12" s="22" t="s">
        <v>141</v>
      </c>
      <c r="C12" s="23" t="s">
        <v>22</v>
      </c>
      <c r="D12" s="38"/>
      <c r="E12" s="38"/>
      <c r="F12" s="27"/>
      <c r="G12" s="27"/>
      <c r="H12" s="27">
        <v>200000000</v>
      </c>
      <c r="I12" s="21"/>
      <c r="J12" s="21"/>
      <c r="K12" s="21"/>
      <c r="L12" s="68">
        <v>200000000</v>
      </c>
      <c r="M12" s="74"/>
      <c r="N12" s="54"/>
      <c r="O12" s="57"/>
      <c r="P12" s="47"/>
    </row>
    <row r="13" spans="1:16" ht="15">
      <c r="A13" s="28">
        <v>5</v>
      </c>
      <c r="B13" s="22" t="s">
        <v>142</v>
      </c>
      <c r="C13" s="23" t="s">
        <v>22</v>
      </c>
      <c r="D13" s="38"/>
      <c r="E13" s="38"/>
      <c r="F13" s="27"/>
      <c r="G13" s="27"/>
      <c r="H13" s="27">
        <v>200000000</v>
      </c>
      <c r="I13" s="21"/>
      <c r="J13" s="21"/>
      <c r="K13" s="21"/>
      <c r="L13" s="68">
        <v>200000000</v>
      </c>
      <c r="M13" s="74"/>
      <c r="N13" s="54"/>
      <c r="O13" s="57"/>
      <c r="P13" s="47"/>
    </row>
    <row r="14" spans="1:16" ht="15">
      <c r="A14" s="28">
        <v>6</v>
      </c>
      <c r="B14" s="22" t="s">
        <v>148</v>
      </c>
      <c r="C14" s="23" t="s">
        <v>22</v>
      </c>
      <c r="D14" s="38"/>
      <c r="E14" s="38"/>
      <c r="F14" s="27"/>
      <c r="G14" s="27"/>
      <c r="H14" s="27">
        <v>200000000</v>
      </c>
      <c r="I14" s="21"/>
      <c r="J14" s="21"/>
      <c r="K14" s="21"/>
      <c r="L14" s="68">
        <v>200000000</v>
      </c>
      <c r="M14" s="74"/>
      <c r="N14" s="54"/>
      <c r="O14" s="57"/>
      <c r="P14" s="47"/>
    </row>
    <row r="15" spans="1:16" ht="15">
      <c r="A15" s="28">
        <v>7</v>
      </c>
      <c r="B15" s="22" t="s">
        <v>150</v>
      </c>
      <c r="C15" s="23" t="s">
        <v>22</v>
      </c>
      <c r="D15" s="38"/>
      <c r="E15" s="38"/>
      <c r="F15" s="27"/>
      <c r="G15" s="27"/>
      <c r="H15" s="27">
        <v>150000000</v>
      </c>
      <c r="I15" s="21"/>
      <c r="J15" s="21"/>
      <c r="K15" s="21"/>
      <c r="L15" s="68">
        <f>H15</f>
        <v>150000000</v>
      </c>
      <c r="M15" s="74"/>
      <c r="N15" s="54"/>
      <c r="O15" s="57"/>
      <c r="P15" s="47"/>
    </row>
    <row r="16" spans="1:15" ht="15">
      <c r="A16" s="11" t="s">
        <v>23</v>
      </c>
      <c r="B16" s="12" t="s">
        <v>24</v>
      </c>
      <c r="C16" s="13"/>
      <c r="D16" s="13"/>
      <c r="E16" s="13"/>
      <c r="F16" s="14">
        <f>F17</f>
        <v>20000000</v>
      </c>
      <c r="G16" s="14">
        <f>G17</f>
        <v>78233000</v>
      </c>
      <c r="H16" s="14">
        <f>H17</f>
        <v>87991908</v>
      </c>
      <c r="I16" s="14">
        <f>I17</f>
        <v>0</v>
      </c>
      <c r="J16" s="14"/>
      <c r="K16" s="14"/>
      <c r="L16" s="15">
        <v>186224908</v>
      </c>
      <c r="M16" s="73"/>
      <c r="N16" s="49"/>
      <c r="O16" s="15"/>
    </row>
    <row r="17" spans="1:16" ht="28.5">
      <c r="A17" s="28">
        <v>1</v>
      </c>
      <c r="B17" s="22" t="s">
        <v>25</v>
      </c>
      <c r="C17" s="23" t="s">
        <v>22</v>
      </c>
      <c r="D17" s="39" t="s">
        <v>26</v>
      </c>
      <c r="E17" s="18"/>
      <c r="F17" s="27">
        <v>20000000</v>
      </c>
      <c r="G17" s="25">
        <v>78233000</v>
      </c>
      <c r="H17" s="25">
        <v>87991908</v>
      </c>
      <c r="I17" s="21"/>
      <c r="J17" s="21"/>
      <c r="K17" s="21"/>
      <c r="L17" s="77">
        <v>186224908</v>
      </c>
      <c r="M17" s="74" t="s">
        <v>75</v>
      </c>
      <c r="N17" s="54"/>
      <c r="O17" s="57" t="s">
        <v>83</v>
      </c>
      <c r="P17" s="78"/>
    </row>
    <row r="18" spans="1:15" ht="15">
      <c r="A18" s="11" t="s">
        <v>27</v>
      </c>
      <c r="B18" s="12" t="s">
        <v>28</v>
      </c>
      <c r="C18" s="13"/>
      <c r="D18" s="13"/>
      <c r="E18" s="13"/>
      <c r="F18" s="14">
        <f>SUM(F19:F53)</f>
        <v>146243135</v>
      </c>
      <c r="G18" s="14">
        <f>SUM(G19:G53)</f>
        <v>684565415</v>
      </c>
      <c r="H18" s="14">
        <f>SUM(H19:H53)</f>
        <v>1798240972.623</v>
      </c>
      <c r="I18" s="14">
        <f>SUM(I19:I53)</f>
        <v>0</v>
      </c>
      <c r="J18" s="14"/>
      <c r="K18" s="14"/>
      <c r="L18" s="15">
        <v>2587982478</v>
      </c>
      <c r="M18" s="73"/>
      <c r="N18" s="49"/>
      <c r="O18" s="15"/>
    </row>
    <row r="19" spans="1:17" ht="28.5">
      <c r="A19" s="28">
        <v>1</v>
      </c>
      <c r="B19" s="40" t="s">
        <v>31</v>
      </c>
      <c r="C19" s="41" t="s">
        <v>9</v>
      </c>
      <c r="D19" s="41" t="s">
        <v>29</v>
      </c>
      <c r="E19" s="41" t="s">
        <v>30</v>
      </c>
      <c r="F19" s="42"/>
      <c r="G19" s="20">
        <v>54000000</v>
      </c>
      <c r="H19" s="20">
        <v>139411537</v>
      </c>
      <c r="I19" s="21"/>
      <c r="J19" s="21"/>
      <c r="K19" s="21"/>
      <c r="L19" s="68">
        <f>F19+G19+H19+I19</f>
        <v>193411537</v>
      </c>
      <c r="M19" s="74" t="s">
        <v>79</v>
      </c>
      <c r="N19" s="54"/>
      <c r="O19" s="57" t="s">
        <v>83</v>
      </c>
      <c r="P19" s="78"/>
      <c r="Q19" s="34">
        <f>H4+H19</f>
        <v>267939912</v>
      </c>
    </row>
    <row r="20" spans="1:16" ht="15">
      <c r="A20" s="28">
        <v>2</v>
      </c>
      <c r="B20" s="40" t="s">
        <v>32</v>
      </c>
      <c r="C20" s="41" t="s">
        <v>9</v>
      </c>
      <c r="D20" s="41" t="s">
        <v>64</v>
      </c>
      <c r="E20" s="41" t="s">
        <v>65</v>
      </c>
      <c r="F20" s="42"/>
      <c r="G20" s="20"/>
      <c r="H20" s="20">
        <v>50000000</v>
      </c>
      <c r="I20" s="21"/>
      <c r="J20" s="21"/>
      <c r="K20" s="21"/>
      <c r="L20" s="68">
        <f aca="true" t="shared" si="0" ref="L20:L35">F20+G20+H20+I20</f>
        <v>50000000</v>
      </c>
      <c r="M20" s="74" t="s">
        <v>79</v>
      </c>
      <c r="N20" s="54"/>
      <c r="O20" s="57"/>
      <c r="P20" s="47"/>
    </row>
    <row r="21" spans="1:16" ht="28.5">
      <c r="A21" s="28">
        <v>3</v>
      </c>
      <c r="B21" s="40" t="s">
        <v>216</v>
      </c>
      <c r="C21" s="41" t="s">
        <v>9</v>
      </c>
      <c r="D21" s="41" t="s">
        <v>64</v>
      </c>
      <c r="E21" s="41" t="s">
        <v>65</v>
      </c>
      <c r="F21" s="42"/>
      <c r="G21" s="20"/>
      <c r="H21" s="20">
        <v>65000000</v>
      </c>
      <c r="I21" s="21"/>
      <c r="J21" s="21"/>
      <c r="K21" s="21"/>
      <c r="L21" s="68">
        <f t="shared" si="0"/>
        <v>65000000</v>
      </c>
      <c r="M21" s="74"/>
      <c r="N21" s="54"/>
      <c r="O21" s="57"/>
      <c r="P21" s="47"/>
    </row>
    <row r="22" spans="1:16" ht="28.5">
      <c r="A22" s="28">
        <v>4</v>
      </c>
      <c r="B22" s="40" t="s">
        <v>215</v>
      </c>
      <c r="C22" s="41" t="s">
        <v>214</v>
      </c>
      <c r="D22" s="41" t="s">
        <v>64</v>
      </c>
      <c r="E22" s="41"/>
      <c r="F22" s="42"/>
      <c r="G22" s="20"/>
      <c r="H22" s="20">
        <v>55000000</v>
      </c>
      <c r="I22" s="21"/>
      <c r="J22" s="21"/>
      <c r="K22" s="21"/>
      <c r="L22" s="68">
        <f t="shared" si="0"/>
        <v>55000000</v>
      </c>
      <c r="M22" s="74"/>
      <c r="N22" s="54"/>
      <c r="O22" s="57"/>
      <c r="P22" s="47"/>
    </row>
    <row r="23" spans="1:16" ht="18" customHeight="1">
      <c r="A23" s="28">
        <v>5</v>
      </c>
      <c r="B23" s="79" t="s">
        <v>33</v>
      </c>
      <c r="C23" s="41" t="s">
        <v>9</v>
      </c>
      <c r="D23" s="41" t="s">
        <v>64</v>
      </c>
      <c r="E23" s="41" t="s">
        <v>65</v>
      </c>
      <c r="F23" s="42"/>
      <c r="G23" s="20"/>
      <c r="H23" s="20">
        <v>130000000</v>
      </c>
      <c r="I23" s="21"/>
      <c r="J23" s="21"/>
      <c r="K23" s="21"/>
      <c r="L23" s="68">
        <f t="shared" si="0"/>
        <v>130000000</v>
      </c>
      <c r="M23" s="74" t="s">
        <v>76</v>
      </c>
      <c r="N23" s="54"/>
      <c r="O23" s="57"/>
      <c r="P23" s="47"/>
    </row>
    <row r="24" spans="1:16" ht="18" customHeight="1">
      <c r="A24" s="28">
        <v>6</v>
      </c>
      <c r="B24" s="79" t="s">
        <v>102</v>
      </c>
      <c r="C24" s="41" t="s">
        <v>9</v>
      </c>
      <c r="D24" s="41" t="s">
        <v>29</v>
      </c>
      <c r="E24" s="41" t="s">
        <v>30</v>
      </c>
      <c r="F24" s="42"/>
      <c r="G24" s="20"/>
      <c r="H24" s="20">
        <v>88363000</v>
      </c>
      <c r="I24" s="21"/>
      <c r="J24" s="21"/>
      <c r="K24" s="21"/>
      <c r="L24" s="68">
        <f t="shared" si="0"/>
        <v>88363000</v>
      </c>
      <c r="M24" s="74"/>
      <c r="N24" s="54"/>
      <c r="O24" s="57"/>
      <c r="P24" s="47"/>
    </row>
    <row r="25" spans="1:16" ht="18" customHeight="1">
      <c r="A25" s="28">
        <v>7</v>
      </c>
      <c r="B25" s="79" t="s">
        <v>96</v>
      </c>
      <c r="C25" s="41" t="s">
        <v>9</v>
      </c>
      <c r="D25" s="41" t="s">
        <v>29</v>
      </c>
      <c r="E25" s="41" t="s">
        <v>30</v>
      </c>
      <c r="F25" s="42"/>
      <c r="G25" s="20"/>
      <c r="H25" s="20">
        <v>12311550</v>
      </c>
      <c r="I25" s="21"/>
      <c r="J25" s="21"/>
      <c r="K25" s="21"/>
      <c r="L25" s="68">
        <f t="shared" si="0"/>
        <v>12311550</v>
      </c>
      <c r="M25" s="74"/>
      <c r="N25" s="54"/>
      <c r="O25" s="57"/>
      <c r="P25" s="47"/>
    </row>
    <row r="26" spans="1:16" ht="18" customHeight="1">
      <c r="A26" s="28">
        <v>8</v>
      </c>
      <c r="B26" s="79" t="s">
        <v>97</v>
      </c>
      <c r="C26" s="41" t="s">
        <v>9</v>
      </c>
      <c r="D26" s="41" t="s">
        <v>64</v>
      </c>
      <c r="E26" s="41" t="s">
        <v>65</v>
      </c>
      <c r="F26" s="42"/>
      <c r="G26" s="20"/>
      <c r="H26" s="20">
        <v>3354359</v>
      </c>
      <c r="I26" s="21"/>
      <c r="J26" s="21"/>
      <c r="K26" s="21"/>
      <c r="L26" s="68">
        <f t="shared" si="0"/>
        <v>3354359</v>
      </c>
      <c r="M26" s="74"/>
      <c r="N26" s="54"/>
      <c r="O26" s="57"/>
      <c r="P26" s="47"/>
    </row>
    <row r="27" spans="1:16" ht="18" customHeight="1">
      <c r="A27" s="28">
        <v>9</v>
      </c>
      <c r="B27" s="79" t="s">
        <v>98</v>
      </c>
      <c r="C27" s="41" t="s">
        <v>9</v>
      </c>
      <c r="D27" s="41" t="s">
        <v>64</v>
      </c>
      <c r="E27" s="41" t="s">
        <v>65</v>
      </c>
      <c r="F27" s="42"/>
      <c r="G27" s="20"/>
      <c r="H27" s="20">
        <v>434727</v>
      </c>
      <c r="I27" s="21"/>
      <c r="J27" s="21"/>
      <c r="K27" s="21"/>
      <c r="L27" s="68">
        <f t="shared" si="0"/>
        <v>434727</v>
      </c>
      <c r="M27" s="74"/>
      <c r="N27" s="54"/>
      <c r="O27" s="57"/>
      <c r="P27" s="47"/>
    </row>
    <row r="28" spans="1:16" ht="18" customHeight="1">
      <c r="A28" s="28">
        <v>10</v>
      </c>
      <c r="B28" s="79" t="s">
        <v>99</v>
      </c>
      <c r="C28" s="41" t="s">
        <v>9</v>
      </c>
      <c r="D28" s="41" t="s">
        <v>29</v>
      </c>
      <c r="E28" s="41" t="s">
        <v>30</v>
      </c>
      <c r="F28" s="42"/>
      <c r="G28" s="20"/>
      <c r="H28" s="20">
        <v>2316493</v>
      </c>
      <c r="I28" s="21"/>
      <c r="J28" s="21"/>
      <c r="K28" s="21"/>
      <c r="L28" s="68">
        <f t="shared" si="0"/>
        <v>2316493</v>
      </c>
      <c r="M28" s="74"/>
      <c r="N28" s="54"/>
      <c r="O28" s="57"/>
      <c r="P28" s="47"/>
    </row>
    <row r="29" spans="1:16" ht="18" customHeight="1">
      <c r="A29" s="28">
        <v>11</v>
      </c>
      <c r="B29" s="79" t="s">
        <v>121</v>
      </c>
      <c r="C29" s="41" t="s">
        <v>9</v>
      </c>
      <c r="D29" s="41" t="s">
        <v>29</v>
      </c>
      <c r="E29" s="41" t="s">
        <v>30</v>
      </c>
      <c r="F29" s="42"/>
      <c r="G29" s="20"/>
      <c r="H29" s="20">
        <v>2157524</v>
      </c>
      <c r="I29" s="21"/>
      <c r="J29" s="21"/>
      <c r="K29" s="21"/>
      <c r="L29" s="68">
        <f t="shared" si="0"/>
        <v>2157524</v>
      </c>
      <c r="M29" s="74"/>
      <c r="N29" s="54"/>
      <c r="O29" s="57"/>
      <c r="P29" s="47"/>
    </row>
    <row r="30" spans="1:15" s="47" customFormat="1" ht="18" customHeight="1">
      <c r="A30" s="28">
        <v>12</v>
      </c>
      <c r="B30" s="79" t="s">
        <v>151</v>
      </c>
      <c r="C30" s="41" t="s">
        <v>9</v>
      </c>
      <c r="D30" s="41" t="s">
        <v>29</v>
      </c>
      <c r="E30" s="41" t="s">
        <v>30</v>
      </c>
      <c r="F30" s="42"/>
      <c r="G30" s="20"/>
      <c r="H30" s="20">
        <v>6441392</v>
      </c>
      <c r="I30" s="21"/>
      <c r="J30" s="21"/>
      <c r="K30" s="21"/>
      <c r="L30" s="68">
        <f t="shared" si="0"/>
        <v>6441392</v>
      </c>
      <c r="M30" s="75"/>
      <c r="N30" s="50"/>
      <c r="O30" s="58"/>
    </row>
    <row r="31" spans="1:16" ht="18" customHeight="1">
      <c r="A31" s="28">
        <v>13</v>
      </c>
      <c r="B31" s="79" t="s">
        <v>100</v>
      </c>
      <c r="C31" s="41" t="s">
        <v>9</v>
      </c>
      <c r="D31" s="41" t="s">
        <v>64</v>
      </c>
      <c r="E31" s="41" t="s">
        <v>65</v>
      </c>
      <c r="F31" s="42"/>
      <c r="G31" s="20"/>
      <c r="H31" s="20">
        <v>15009694</v>
      </c>
      <c r="I31" s="21"/>
      <c r="J31" s="21"/>
      <c r="K31" s="21"/>
      <c r="L31" s="68">
        <f t="shared" si="0"/>
        <v>15009694</v>
      </c>
      <c r="M31" s="74"/>
      <c r="N31" s="54"/>
      <c r="O31" s="57"/>
      <c r="P31" s="47"/>
    </row>
    <row r="32" spans="1:16" ht="18" customHeight="1">
      <c r="A32" s="28">
        <v>14</v>
      </c>
      <c r="B32" s="79" t="s">
        <v>101</v>
      </c>
      <c r="C32" s="41" t="s">
        <v>9</v>
      </c>
      <c r="D32" s="41" t="s">
        <v>64</v>
      </c>
      <c r="E32" s="41" t="s">
        <v>65</v>
      </c>
      <c r="F32" s="42"/>
      <c r="G32" s="20"/>
      <c r="H32" s="20">
        <v>4554483.293</v>
      </c>
      <c r="I32" s="21"/>
      <c r="J32" s="21"/>
      <c r="K32" s="21"/>
      <c r="L32" s="68">
        <f t="shared" si="0"/>
        <v>4554483.293</v>
      </c>
      <c r="M32" s="74"/>
      <c r="N32" s="54"/>
      <c r="O32" s="57"/>
      <c r="P32" s="47"/>
    </row>
    <row r="33" spans="1:16" ht="18" customHeight="1">
      <c r="A33" s="28">
        <v>15</v>
      </c>
      <c r="B33" s="79" t="s">
        <v>112</v>
      </c>
      <c r="C33" s="41" t="s">
        <v>9</v>
      </c>
      <c r="D33" s="41" t="s">
        <v>29</v>
      </c>
      <c r="E33" s="41" t="s">
        <v>105</v>
      </c>
      <c r="F33" s="42"/>
      <c r="G33" s="20"/>
      <c r="H33" s="20">
        <v>3650000</v>
      </c>
      <c r="I33" s="21"/>
      <c r="J33" s="21"/>
      <c r="K33" s="21"/>
      <c r="L33" s="68">
        <f t="shared" si="0"/>
        <v>3650000</v>
      </c>
      <c r="M33" s="74"/>
      <c r="N33" s="54"/>
      <c r="O33" s="57"/>
      <c r="P33" s="47"/>
    </row>
    <row r="34" spans="1:16" ht="18" customHeight="1">
      <c r="A34" s="28">
        <v>16</v>
      </c>
      <c r="B34" s="79" t="s">
        <v>113</v>
      </c>
      <c r="C34" s="41" t="s">
        <v>9</v>
      </c>
      <c r="D34" s="41" t="s">
        <v>64</v>
      </c>
      <c r="E34" s="41" t="s">
        <v>65</v>
      </c>
      <c r="F34" s="42"/>
      <c r="G34" s="20"/>
      <c r="H34" s="20">
        <v>2710000</v>
      </c>
      <c r="I34" s="21"/>
      <c r="J34" s="21"/>
      <c r="K34" s="21"/>
      <c r="L34" s="68">
        <f t="shared" si="0"/>
        <v>2710000</v>
      </c>
      <c r="M34" s="74"/>
      <c r="N34" s="54"/>
      <c r="O34" s="57"/>
      <c r="P34" s="47"/>
    </row>
    <row r="35" spans="1:16" ht="18" customHeight="1">
      <c r="A35" s="28">
        <v>17</v>
      </c>
      <c r="B35" s="79" t="s">
        <v>95</v>
      </c>
      <c r="C35" s="41" t="s">
        <v>18</v>
      </c>
      <c r="D35" s="41" t="s">
        <v>29</v>
      </c>
      <c r="E35" s="41" t="s">
        <v>40</v>
      </c>
      <c r="F35" s="42"/>
      <c r="G35" s="20"/>
      <c r="H35" s="20">
        <v>6000000</v>
      </c>
      <c r="I35" s="21"/>
      <c r="J35" s="21"/>
      <c r="K35" s="21"/>
      <c r="L35" s="68">
        <f t="shared" si="0"/>
        <v>6000000</v>
      </c>
      <c r="M35" s="74"/>
      <c r="N35" s="54"/>
      <c r="O35" s="57"/>
      <c r="P35" s="47"/>
    </row>
    <row r="36" spans="1:16" ht="15">
      <c r="A36" s="28">
        <v>18</v>
      </c>
      <c r="B36" s="43" t="s">
        <v>34</v>
      </c>
      <c r="C36" s="19" t="s">
        <v>18</v>
      </c>
      <c r="D36" s="19" t="s">
        <v>29</v>
      </c>
      <c r="E36" s="19" t="s">
        <v>30</v>
      </c>
      <c r="F36" s="20">
        <v>10000000</v>
      </c>
      <c r="G36" s="27">
        <v>189172154</v>
      </c>
      <c r="H36" s="27">
        <v>133519099</v>
      </c>
      <c r="I36" s="21"/>
      <c r="J36" s="21"/>
      <c r="K36" s="21"/>
      <c r="L36" s="68">
        <v>332691253</v>
      </c>
      <c r="M36" s="74" t="s">
        <v>80</v>
      </c>
      <c r="N36" s="54"/>
      <c r="O36" s="57" t="s">
        <v>83</v>
      </c>
      <c r="P36" s="78"/>
    </row>
    <row r="37" spans="1:16" ht="16.5" customHeight="1">
      <c r="A37" s="28">
        <v>19</v>
      </c>
      <c r="B37" s="79" t="s">
        <v>35</v>
      </c>
      <c r="C37" s="19" t="s">
        <v>19</v>
      </c>
      <c r="D37" s="19" t="s">
        <v>29</v>
      </c>
      <c r="E37" s="19" t="s">
        <v>30</v>
      </c>
      <c r="F37" s="20">
        <v>21143135</v>
      </c>
      <c r="G37" s="27">
        <v>50000000</v>
      </c>
      <c r="H37" s="27">
        <v>42730547</v>
      </c>
      <c r="I37" s="21"/>
      <c r="J37" s="21"/>
      <c r="K37" s="21"/>
      <c r="L37" s="68">
        <v>113873682</v>
      </c>
      <c r="M37" s="74" t="s">
        <v>79</v>
      </c>
      <c r="N37" s="54"/>
      <c r="O37" s="57" t="s">
        <v>83</v>
      </c>
      <c r="P37" s="78"/>
    </row>
    <row r="38" spans="1:16" ht="15">
      <c r="A38" s="28">
        <v>20</v>
      </c>
      <c r="B38" s="79" t="s">
        <v>36</v>
      </c>
      <c r="C38" s="19" t="s">
        <v>37</v>
      </c>
      <c r="D38" s="19" t="s">
        <v>29</v>
      </c>
      <c r="E38" s="19" t="s">
        <v>30</v>
      </c>
      <c r="F38" s="20"/>
      <c r="G38" s="27"/>
      <c r="H38" s="27">
        <v>27000000</v>
      </c>
      <c r="I38" s="21"/>
      <c r="J38" s="21"/>
      <c r="K38" s="21"/>
      <c r="L38" s="68">
        <f>G38+H38+I38</f>
        <v>27000000</v>
      </c>
      <c r="M38" s="74" t="s">
        <v>77</v>
      </c>
      <c r="N38" s="54"/>
      <c r="O38" s="57"/>
      <c r="P38" s="47"/>
    </row>
    <row r="39" spans="1:16" ht="28.5">
      <c r="A39" s="28">
        <v>21</v>
      </c>
      <c r="B39" s="79" t="s">
        <v>114</v>
      </c>
      <c r="C39" s="19" t="s">
        <v>11</v>
      </c>
      <c r="D39" s="19" t="s">
        <v>64</v>
      </c>
      <c r="E39" s="19" t="s">
        <v>65</v>
      </c>
      <c r="F39" s="20"/>
      <c r="G39" s="27"/>
      <c r="H39" s="27">
        <v>8263945.51</v>
      </c>
      <c r="I39" s="21"/>
      <c r="J39" s="21"/>
      <c r="K39" s="21"/>
      <c r="L39" s="68">
        <f aca="true" t="shared" si="1" ref="L39:L48">G39+H39+I39</f>
        <v>8263945.51</v>
      </c>
      <c r="M39" s="74"/>
      <c r="N39" s="54"/>
      <c r="O39" s="57"/>
      <c r="P39" s="47"/>
    </row>
    <row r="40" spans="1:16" ht="28.5">
      <c r="A40" s="28">
        <v>22</v>
      </c>
      <c r="B40" s="79" t="s">
        <v>115</v>
      </c>
      <c r="C40" s="19" t="s">
        <v>11</v>
      </c>
      <c r="D40" s="19" t="s">
        <v>64</v>
      </c>
      <c r="E40" s="19" t="s">
        <v>65</v>
      </c>
      <c r="F40" s="20"/>
      <c r="G40" s="27"/>
      <c r="H40" s="27">
        <v>2670000</v>
      </c>
      <c r="I40" s="21"/>
      <c r="J40" s="21"/>
      <c r="K40" s="21"/>
      <c r="L40" s="68">
        <f t="shared" si="1"/>
        <v>2670000</v>
      </c>
      <c r="M40" s="74"/>
      <c r="N40" s="54"/>
      <c r="O40" s="57"/>
      <c r="P40" s="47"/>
    </row>
    <row r="41" spans="1:16" ht="15">
      <c r="A41" s="28">
        <v>23</v>
      </c>
      <c r="B41" s="79" t="s">
        <v>122</v>
      </c>
      <c r="C41" s="19" t="s">
        <v>11</v>
      </c>
      <c r="D41" s="19" t="s">
        <v>64</v>
      </c>
      <c r="E41" s="19" t="s">
        <v>65</v>
      </c>
      <c r="F41" s="20"/>
      <c r="G41" s="27"/>
      <c r="H41" s="27">
        <v>6215921</v>
      </c>
      <c r="I41" s="21"/>
      <c r="J41" s="21"/>
      <c r="K41" s="21"/>
      <c r="L41" s="68">
        <f t="shared" si="1"/>
        <v>6215921</v>
      </c>
      <c r="M41" s="74"/>
      <c r="N41" s="54"/>
      <c r="O41" s="57"/>
      <c r="P41" s="47"/>
    </row>
    <row r="42" spans="1:16" ht="15">
      <c r="A42" s="28">
        <v>24</v>
      </c>
      <c r="B42" s="79" t="s">
        <v>124</v>
      </c>
      <c r="C42" s="19" t="s">
        <v>11</v>
      </c>
      <c r="D42" s="19" t="s">
        <v>64</v>
      </c>
      <c r="E42" s="19" t="s">
        <v>123</v>
      </c>
      <c r="F42" s="20"/>
      <c r="G42" s="27"/>
      <c r="H42" s="27">
        <v>34267351</v>
      </c>
      <c r="I42" s="21"/>
      <c r="J42" s="21"/>
      <c r="K42" s="21"/>
      <c r="L42" s="68">
        <f t="shared" si="1"/>
        <v>34267351</v>
      </c>
      <c r="M42" s="74"/>
      <c r="N42" s="54"/>
      <c r="O42" s="57"/>
      <c r="P42" s="47"/>
    </row>
    <row r="43" spans="1:16" ht="28.5">
      <c r="A43" s="28">
        <v>25</v>
      </c>
      <c r="B43" s="79" t="s">
        <v>106</v>
      </c>
      <c r="C43" s="19" t="s">
        <v>19</v>
      </c>
      <c r="D43" s="19" t="s">
        <v>29</v>
      </c>
      <c r="E43" s="19" t="s">
        <v>40</v>
      </c>
      <c r="F43" s="20"/>
      <c r="G43" s="27"/>
      <c r="H43" s="27">
        <v>29479385.26</v>
      </c>
      <c r="I43" s="21"/>
      <c r="J43" s="21"/>
      <c r="K43" s="21"/>
      <c r="L43" s="68">
        <f t="shared" si="1"/>
        <v>29479385.26</v>
      </c>
      <c r="M43" s="74"/>
      <c r="N43" s="54"/>
      <c r="O43" s="57"/>
      <c r="P43" s="47"/>
    </row>
    <row r="44" spans="1:16" ht="28.5">
      <c r="A44" s="28">
        <v>26</v>
      </c>
      <c r="B44" s="79" t="s">
        <v>107</v>
      </c>
      <c r="C44" s="19" t="s">
        <v>19</v>
      </c>
      <c r="D44" s="19" t="s">
        <v>29</v>
      </c>
      <c r="E44" s="19" t="s">
        <v>105</v>
      </c>
      <c r="F44" s="20"/>
      <c r="G44" s="27"/>
      <c r="H44" s="27">
        <v>2619738.56</v>
      </c>
      <c r="I44" s="21"/>
      <c r="J44" s="21"/>
      <c r="K44" s="21"/>
      <c r="L44" s="68">
        <f t="shared" si="1"/>
        <v>2619738.56</v>
      </c>
      <c r="M44" s="74"/>
      <c r="N44" s="54"/>
      <c r="O44" s="57"/>
      <c r="P44" s="47"/>
    </row>
    <row r="45" spans="1:16" ht="28.5">
      <c r="A45" s="28">
        <v>27</v>
      </c>
      <c r="B45" s="79" t="s">
        <v>116</v>
      </c>
      <c r="C45" s="19" t="s">
        <v>69</v>
      </c>
      <c r="D45" s="19" t="s">
        <v>64</v>
      </c>
      <c r="E45" s="19" t="s">
        <v>93</v>
      </c>
      <c r="F45" s="20"/>
      <c r="G45" s="27"/>
      <c r="H45" s="27">
        <v>5900000</v>
      </c>
      <c r="I45" s="21"/>
      <c r="J45" s="21"/>
      <c r="K45" s="21"/>
      <c r="L45" s="68">
        <f t="shared" si="1"/>
        <v>5900000</v>
      </c>
      <c r="M45" s="74"/>
      <c r="N45" s="54"/>
      <c r="O45" s="57"/>
      <c r="P45" s="47"/>
    </row>
    <row r="46" spans="1:16" ht="15">
      <c r="A46" s="28">
        <v>28</v>
      </c>
      <c r="B46" s="79" t="s">
        <v>117</v>
      </c>
      <c r="C46" s="19" t="s">
        <v>94</v>
      </c>
      <c r="D46" s="19" t="s">
        <v>29</v>
      </c>
      <c r="E46" s="19" t="s">
        <v>40</v>
      </c>
      <c r="F46" s="20"/>
      <c r="G46" s="27"/>
      <c r="H46" s="27">
        <v>101100000</v>
      </c>
      <c r="I46" s="21"/>
      <c r="J46" s="21"/>
      <c r="K46" s="21"/>
      <c r="L46" s="68">
        <f t="shared" si="1"/>
        <v>101100000</v>
      </c>
      <c r="M46" s="74"/>
      <c r="N46" s="54"/>
      <c r="O46" s="57"/>
      <c r="P46" s="47"/>
    </row>
    <row r="47" spans="1:16" ht="28.5">
      <c r="A47" s="28">
        <v>29</v>
      </c>
      <c r="B47" s="79" t="s">
        <v>104</v>
      </c>
      <c r="C47" s="19" t="s">
        <v>39</v>
      </c>
      <c r="D47" s="19" t="s">
        <v>29</v>
      </c>
      <c r="E47" s="19" t="s">
        <v>105</v>
      </c>
      <c r="F47" s="20"/>
      <c r="G47" s="27"/>
      <c r="H47" s="27">
        <v>11341194</v>
      </c>
      <c r="I47" s="21"/>
      <c r="J47" s="21"/>
      <c r="K47" s="21"/>
      <c r="L47" s="68">
        <f t="shared" si="1"/>
        <v>11341194</v>
      </c>
      <c r="M47" s="74"/>
      <c r="N47" s="54"/>
      <c r="O47" s="57"/>
      <c r="P47" s="47"/>
    </row>
    <row r="48" spans="1:16" ht="15">
      <c r="A48" s="28">
        <v>30</v>
      </c>
      <c r="B48" s="79" t="s">
        <v>139</v>
      </c>
      <c r="C48" s="19" t="s">
        <v>119</v>
      </c>
      <c r="D48" s="19" t="s">
        <v>29</v>
      </c>
      <c r="E48" s="19" t="s">
        <v>40</v>
      </c>
      <c r="F48" s="20"/>
      <c r="G48" s="27"/>
      <c r="H48" s="27">
        <v>200000000</v>
      </c>
      <c r="I48" s="21"/>
      <c r="J48" s="21"/>
      <c r="K48" s="21"/>
      <c r="L48" s="68">
        <f t="shared" si="1"/>
        <v>200000000</v>
      </c>
      <c r="M48" s="74"/>
      <c r="N48" s="54"/>
      <c r="O48" s="57"/>
      <c r="P48" s="47"/>
    </row>
    <row r="49" spans="1:16" ht="28.5">
      <c r="A49" s="28">
        <v>31</v>
      </c>
      <c r="B49" s="22" t="s">
        <v>38</v>
      </c>
      <c r="C49" s="41" t="s">
        <v>39</v>
      </c>
      <c r="D49" s="41" t="s">
        <v>29</v>
      </c>
      <c r="E49" s="41" t="s">
        <v>30</v>
      </c>
      <c r="F49" s="27">
        <v>110100000</v>
      </c>
      <c r="G49" s="25">
        <v>116393261</v>
      </c>
      <c r="H49" s="25">
        <v>236095509</v>
      </c>
      <c r="I49" s="21"/>
      <c r="J49" s="21"/>
      <c r="K49" s="21"/>
      <c r="L49" s="68">
        <v>462588770</v>
      </c>
      <c r="M49" s="74" t="s">
        <v>75</v>
      </c>
      <c r="N49" s="54"/>
      <c r="O49" s="57" t="s">
        <v>83</v>
      </c>
      <c r="P49" s="78"/>
    </row>
    <row r="50" spans="1:16" ht="28.5">
      <c r="A50" s="28">
        <v>32</v>
      </c>
      <c r="B50" s="22" t="s">
        <v>90</v>
      </c>
      <c r="C50" s="41" t="s">
        <v>39</v>
      </c>
      <c r="D50" s="41" t="s">
        <v>29</v>
      </c>
      <c r="E50" s="41" t="s">
        <v>93</v>
      </c>
      <c r="F50" s="27">
        <v>0</v>
      </c>
      <c r="G50" s="25">
        <v>0</v>
      </c>
      <c r="H50" s="25">
        <v>11000000</v>
      </c>
      <c r="I50" s="21"/>
      <c r="J50" s="21"/>
      <c r="K50" s="21"/>
      <c r="L50" s="77">
        <v>11000000</v>
      </c>
      <c r="M50" s="74"/>
      <c r="N50" s="54"/>
      <c r="O50" s="57"/>
      <c r="P50" s="47"/>
    </row>
    <row r="51" spans="1:16" ht="28.5">
      <c r="A51" s="28">
        <v>33</v>
      </c>
      <c r="B51" s="22" t="s">
        <v>91</v>
      </c>
      <c r="C51" s="41" t="s">
        <v>39</v>
      </c>
      <c r="D51" s="41" t="s">
        <v>29</v>
      </c>
      <c r="E51" s="41" t="s">
        <v>93</v>
      </c>
      <c r="F51" s="27">
        <v>0</v>
      </c>
      <c r="G51" s="25">
        <v>0</v>
      </c>
      <c r="H51" s="25">
        <v>12043599</v>
      </c>
      <c r="I51" s="21"/>
      <c r="J51" s="21"/>
      <c r="K51" s="21"/>
      <c r="L51" s="77">
        <v>12700000</v>
      </c>
      <c r="M51" s="74"/>
      <c r="N51" s="54"/>
      <c r="O51" s="57"/>
      <c r="P51" s="47"/>
    </row>
    <row r="52" spans="1:16" ht="15">
      <c r="A52" s="28">
        <v>34</v>
      </c>
      <c r="B52" s="22" t="s">
        <v>92</v>
      </c>
      <c r="C52" s="41" t="s">
        <v>39</v>
      </c>
      <c r="D52" s="41" t="s">
        <v>64</v>
      </c>
      <c r="E52" s="41" t="s">
        <v>93</v>
      </c>
      <c r="F52" s="27">
        <v>0</v>
      </c>
      <c r="G52" s="25">
        <v>0</v>
      </c>
      <c r="H52" s="25">
        <v>28928262</v>
      </c>
      <c r="I52" s="21"/>
      <c r="J52" s="21"/>
      <c r="K52" s="21"/>
      <c r="L52" s="68">
        <v>29000000</v>
      </c>
      <c r="M52" s="74"/>
      <c r="N52" s="54"/>
      <c r="O52" s="57"/>
      <c r="P52" s="47"/>
    </row>
    <row r="53" spans="1:16" ht="28.5">
      <c r="A53" s="28">
        <v>35</v>
      </c>
      <c r="B53" s="22" t="s">
        <v>41</v>
      </c>
      <c r="C53" s="23" t="s">
        <v>42</v>
      </c>
      <c r="D53" s="41" t="s">
        <v>29</v>
      </c>
      <c r="E53" s="41" t="s">
        <v>30</v>
      </c>
      <c r="F53" s="27">
        <v>5000000</v>
      </c>
      <c r="G53" s="25">
        <v>275000000</v>
      </c>
      <c r="H53" s="25">
        <v>318351662</v>
      </c>
      <c r="I53" s="21"/>
      <c r="J53" s="21"/>
      <c r="K53" s="21"/>
      <c r="L53" s="68">
        <v>598351662</v>
      </c>
      <c r="M53" s="74" t="s">
        <v>75</v>
      </c>
      <c r="N53" s="54"/>
      <c r="O53" s="57" t="s">
        <v>83</v>
      </c>
      <c r="P53" s="78"/>
    </row>
    <row r="54" spans="1:15" ht="15">
      <c r="A54" s="11" t="s">
        <v>43</v>
      </c>
      <c r="B54" s="12" t="s">
        <v>44</v>
      </c>
      <c r="C54" s="13"/>
      <c r="D54" s="13"/>
      <c r="E54" s="13"/>
      <c r="F54" s="14">
        <f>SUM(F55:F56)</f>
        <v>0</v>
      </c>
      <c r="G54" s="14">
        <f>SUM(G55:G56)</f>
        <v>0</v>
      </c>
      <c r="H54" s="14">
        <f>SUM(H55:H57)</f>
        <v>500000000</v>
      </c>
      <c r="I54" s="14">
        <f>SUM(I55:I57)</f>
        <v>1315000000</v>
      </c>
      <c r="J54" s="14">
        <f>SUM(J55:J57)</f>
        <v>0</v>
      </c>
      <c r="K54" s="14">
        <f>SUM(K55:K57)</f>
        <v>0</v>
      </c>
      <c r="L54" s="15">
        <f>SUM(L55:L57)</f>
        <v>1815000000</v>
      </c>
      <c r="M54" s="73"/>
      <c r="N54" s="49"/>
      <c r="O54" s="15"/>
    </row>
    <row r="55" spans="1:16" ht="15">
      <c r="A55" s="26">
        <v>1</v>
      </c>
      <c r="B55" s="40" t="s">
        <v>45</v>
      </c>
      <c r="C55" s="44" t="s">
        <v>9</v>
      </c>
      <c r="D55" s="19" t="s">
        <v>64</v>
      </c>
      <c r="E55" s="43" t="s">
        <v>65</v>
      </c>
      <c r="F55" s="40"/>
      <c r="G55" s="45"/>
      <c r="H55" s="45">
        <v>150000000</v>
      </c>
      <c r="I55" s="45">
        <v>650000000</v>
      </c>
      <c r="J55" s="40"/>
      <c r="K55" s="40"/>
      <c r="L55" s="69">
        <f>H55+I55</f>
        <v>800000000</v>
      </c>
      <c r="M55" s="74" t="s">
        <v>79</v>
      </c>
      <c r="N55" s="54">
        <v>800000000</v>
      </c>
      <c r="O55" s="57"/>
      <c r="P55" s="47"/>
    </row>
    <row r="56" spans="1:16" ht="23.25" customHeight="1">
      <c r="A56" s="26">
        <v>2</v>
      </c>
      <c r="B56" s="40" t="s">
        <v>46</v>
      </c>
      <c r="C56" s="44" t="s">
        <v>9</v>
      </c>
      <c r="D56" s="19" t="s">
        <v>66</v>
      </c>
      <c r="E56" s="43" t="s">
        <v>30</v>
      </c>
      <c r="F56" s="40"/>
      <c r="G56" s="45"/>
      <c r="H56" s="45">
        <v>250000000</v>
      </c>
      <c r="I56" s="45">
        <v>550000000</v>
      </c>
      <c r="J56" s="40"/>
      <c r="K56" s="40"/>
      <c r="L56" s="69">
        <f>H56+I56</f>
        <v>800000000</v>
      </c>
      <c r="M56" s="74" t="s">
        <v>79</v>
      </c>
      <c r="N56" s="54">
        <v>800000000</v>
      </c>
      <c r="O56" s="57"/>
      <c r="P56" s="47"/>
    </row>
    <row r="57" spans="1:16" ht="15">
      <c r="A57" s="26">
        <v>3</v>
      </c>
      <c r="B57" s="40" t="s">
        <v>143</v>
      </c>
      <c r="C57" s="44"/>
      <c r="D57" s="19"/>
      <c r="E57" s="43"/>
      <c r="F57" s="40"/>
      <c r="G57" s="45"/>
      <c r="H57" s="45">
        <v>100000000</v>
      </c>
      <c r="I57" s="45">
        <v>115000000</v>
      </c>
      <c r="J57" s="40"/>
      <c r="K57" s="40"/>
      <c r="L57" s="69">
        <f>H57+I57</f>
        <v>215000000</v>
      </c>
      <c r="M57" s="74"/>
      <c r="N57" s="54"/>
      <c r="O57" s="57"/>
      <c r="P57" s="47"/>
    </row>
    <row r="58" spans="1:15" ht="15">
      <c r="A58" s="11" t="s">
        <v>47</v>
      </c>
      <c r="B58" s="12" t="s">
        <v>48</v>
      </c>
      <c r="C58" s="13"/>
      <c r="D58" s="13"/>
      <c r="E58" s="13"/>
      <c r="F58" s="14">
        <f>SUM(F59:F65)</f>
        <v>0</v>
      </c>
      <c r="G58" s="14">
        <f>SUM(G59:G67)</f>
        <v>171683610.30999988</v>
      </c>
      <c r="H58" s="14">
        <f>SUM(H59:H67)</f>
        <v>1059205516.69</v>
      </c>
      <c r="I58" s="14">
        <f>SUM(I59:I67)</f>
        <v>0</v>
      </c>
      <c r="J58" s="14">
        <f>SUM(J59:J67)</f>
        <v>0</v>
      </c>
      <c r="K58" s="14">
        <f>SUM(K59:K67)</f>
        <v>0</v>
      </c>
      <c r="L58" s="15">
        <f>SUM(L59:L67)</f>
        <v>1564889127</v>
      </c>
      <c r="M58" s="73"/>
      <c r="N58" s="49"/>
      <c r="O58" s="15"/>
    </row>
    <row r="59" spans="1:16" ht="23.25" customHeight="1">
      <c r="A59" s="28">
        <v>1</v>
      </c>
      <c r="B59" s="17" t="s">
        <v>49</v>
      </c>
      <c r="C59" s="18" t="s">
        <v>69</v>
      </c>
      <c r="D59" s="18" t="s">
        <v>29</v>
      </c>
      <c r="E59" s="18" t="s">
        <v>40</v>
      </c>
      <c r="F59" s="27"/>
      <c r="G59" s="45">
        <v>39922221</v>
      </c>
      <c r="H59" s="45">
        <v>66302329</v>
      </c>
      <c r="I59" s="21"/>
      <c r="J59" s="21"/>
      <c r="K59" s="21"/>
      <c r="L59" s="68">
        <v>106224550</v>
      </c>
      <c r="M59" s="74" t="s">
        <v>78</v>
      </c>
      <c r="N59" s="54"/>
      <c r="O59" s="57" t="s">
        <v>83</v>
      </c>
      <c r="P59" s="78"/>
    </row>
    <row r="60" spans="1:16" ht="15">
      <c r="A60" s="28">
        <v>2</v>
      </c>
      <c r="B60" s="17" t="s">
        <v>50</v>
      </c>
      <c r="C60" s="18" t="s">
        <v>42</v>
      </c>
      <c r="D60" s="18" t="s">
        <v>67</v>
      </c>
      <c r="E60" s="18" t="s">
        <v>68</v>
      </c>
      <c r="F60" s="27"/>
      <c r="G60" s="45">
        <v>65814644.3099999</v>
      </c>
      <c r="H60" s="45">
        <v>89592612.69000012</v>
      </c>
      <c r="I60" s="21"/>
      <c r="J60" s="21"/>
      <c r="K60" s="21"/>
      <c r="L60" s="68">
        <v>155407257</v>
      </c>
      <c r="M60" s="74"/>
      <c r="N60" s="54"/>
      <c r="O60" s="57" t="s">
        <v>83</v>
      </c>
      <c r="P60" s="78"/>
    </row>
    <row r="61" spans="1:16" ht="15">
      <c r="A61" s="28">
        <v>3</v>
      </c>
      <c r="B61" s="17" t="s">
        <v>103</v>
      </c>
      <c r="C61" s="18" t="s">
        <v>42</v>
      </c>
      <c r="D61" s="18" t="s">
        <v>67</v>
      </c>
      <c r="E61" s="18" t="s">
        <v>68</v>
      </c>
      <c r="F61" s="27"/>
      <c r="G61" s="45"/>
      <c r="H61" s="45">
        <v>2900208</v>
      </c>
      <c r="I61" s="21"/>
      <c r="J61" s="21"/>
      <c r="K61" s="21"/>
      <c r="L61" s="68">
        <f>H61+I61+J61</f>
        <v>2900208</v>
      </c>
      <c r="M61" s="74"/>
      <c r="N61" s="54"/>
      <c r="O61" s="57"/>
      <c r="P61" s="47"/>
    </row>
    <row r="62" spans="1:16" ht="25.5">
      <c r="A62" s="28">
        <v>4</v>
      </c>
      <c r="B62" s="17" t="s">
        <v>152</v>
      </c>
      <c r="C62" s="18" t="s">
        <v>9</v>
      </c>
      <c r="D62" s="18" t="s">
        <v>67</v>
      </c>
      <c r="E62" s="18" t="s">
        <v>68</v>
      </c>
      <c r="F62" s="27"/>
      <c r="G62" s="45"/>
      <c r="H62" s="45">
        <v>11250000</v>
      </c>
      <c r="I62" s="21"/>
      <c r="J62" s="21"/>
      <c r="K62" s="21"/>
      <c r="L62" s="68">
        <f>H62+I62+J62</f>
        <v>11250000</v>
      </c>
      <c r="M62" s="74"/>
      <c r="N62" s="54"/>
      <c r="O62" s="57"/>
      <c r="P62" s="47"/>
    </row>
    <row r="63" spans="1:17" ht="25.5">
      <c r="A63" s="28">
        <v>5</v>
      </c>
      <c r="B63" s="17" t="s">
        <v>111</v>
      </c>
      <c r="C63" s="18" t="s">
        <v>9</v>
      </c>
      <c r="D63" s="18" t="s">
        <v>67</v>
      </c>
      <c r="E63" s="18" t="s">
        <v>68</v>
      </c>
      <c r="F63" s="27"/>
      <c r="G63" s="45"/>
      <c r="H63" s="45">
        <v>830000</v>
      </c>
      <c r="I63" s="21"/>
      <c r="J63" s="21"/>
      <c r="K63" s="21"/>
      <c r="L63" s="68">
        <f>H63+I63+J63</f>
        <v>830000</v>
      </c>
      <c r="M63" s="74"/>
      <c r="N63" s="54"/>
      <c r="O63" s="57"/>
      <c r="P63" s="47"/>
      <c r="Q63" s="34"/>
    </row>
    <row r="64" spans="1:18" ht="15">
      <c r="A64" s="28">
        <v>6</v>
      </c>
      <c r="B64" s="17" t="s">
        <v>144</v>
      </c>
      <c r="C64" s="18" t="s">
        <v>9</v>
      </c>
      <c r="D64" s="18" t="s">
        <v>67</v>
      </c>
      <c r="E64" s="18" t="s">
        <v>68</v>
      </c>
      <c r="F64" s="27"/>
      <c r="G64" s="45"/>
      <c r="H64" s="42">
        <v>350000000</v>
      </c>
      <c r="I64" s="21"/>
      <c r="J64" s="21"/>
      <c r="K64" s="21"/>
      <c r="L64" s="68">
        <v>684000000</v>
      </c>
      <c r="M64" s="74"/>
      <c r="N64" s="54"/>
      <c r="O64" s="57"/>
      <c r="P64" s="47"/>
      <c r="Q64" s="34"/>
      <c r="R64" s="34"/>
    </row>
    <row r="65" spans="1:16" ht="15">
      <c r="A65" s="28">
        <v>7</v>
      </c>
      <c r="B65" s="17" t="s">
        <v>145</v>
      </c>
      <c r="C65" s="18" t="s">
        <v>39</v>
      </c>
      <c r="D65" s="18" t="s">
        <v>67</v>
      </c>
      <c r="E65" s="18" t="s">
        <v>68</v>
      </c>
      <c r="F65" s="27"/>
      <c r="G65" s="45">
        <v>65946745</v>
      </c>
      <c r="H65" s="45">
        <v>138330367</v>
      </c>
      <c r="I65" s="21"/>
      <c r="J65" s="21"/>
      <c r="K65" s="21"/>
      <c r="L65" s="68">
        <v>204277112</v>
      </c>
      <c r="M65" s="74" t="s">
        <v>78</v>
      </c>
      <c r="N65" s="54"/>
      <c r="O65" s="57" t="s">
        <v>83</v>
      </c>
      <c r="P65" s="78"/>
    </row>
    <row r="66" spans="1:16" ht="15">
      <c r="A66" s="28">
        <v>8</v>
      </c>
      <c r="B66" s="17" t="s">
        <v>146</v>
      </c>
      <c r="C66" s="18" t="s">
        <v>11</v>
      </c>
      <c r="D66" s="18" t="s">
        <v>67</v>
      </c>
      <c r="E66" s="18" t="s">
        <v>68</v>
      </c>
      <c r="F66" s="27"/>
      <c r="G66" s="45"/>
      <c r="H66" s="45">
        <v>240000000</v>
      </c>
      <c r="I66" s="21"/>
      <c r="J66" s="21"/>
      <c r="K66" s="21"/>
      <c r="L66" s="68">
        <f>H66+I66</f>
        <v>240000000</v>
      </c>
      <c r="M66" s="74"/>
      <c r="N66" s="54"/>
      <c r="O66" s="57"/>
      <c r="P66" s="47"/>
    </row>
    <row r="67" spans="1:16" ht="15">
      <c r="A67" s="28">
        <v>9</v>
      </c>
      <c r="B67" s="17" t="s">
        <v>147</v>
      </c>
      <c r="C67" s="18" t="s">
        <v>138</v>
      </c>
      <c r="D67" s="18" t="s">
        <v>67</v>
      </c>
      <c r="E67" s="18" t="s">
        <v>68</v>
      </c>
      <c r="F67" s="27"/>
      <c r="G67" s="45"/>
      <c r="H67" s="45">
        <v>160000000</v>
      </c>
      <c r="I67" s="21"/>
      <c r="J67" s="21"/>
      <c r="K67" s="21"/>
      <c r="L67" s="68">
        <f>H67+I67</f>
        <v>160000000</v>
      </c>
      <c r="M67" s="74"/>
      <c r="N67" s="54"/>
      <c r="O67" s="57"/>
      <c r="P67" s="47"/>
    </row>
    <row r="68" spans="1:15" ht="15">
      <c r="A68" s="11" t="s">
        <v>52</v>
      </c>
      <c r="B68" s="12" t="s">
        <v>53</v>
      </c>
      <c r="C68" s="13"/>
      <c r="D68" s="13"/>
      <c r="E68" s="13"/>
      <c r="F68" s="14">
        <f>SUM(F69:F70)</f>
        <v>5000000</v>
      </c>
      <c r="G68" s="14">
        <f>SUM(G69:G70)</f>
        <v>286700000</v>
      </c>
      <c r="H68" s="14">
        <f>SUM(H69:H71)</f>
        <v>376936514</v>
      </c>
      <c r="I68" s="14">
        <f>SUM(I69:I70)</f>
        <v>0</v>
      </c>
      <c r="J68" s="14"/>
      <c r="K68" s="14"/>
      <c r="L68" s="15">
        <v>718636514</v>
      </c>
      <c r="M68" s="73"/>
      <c r="N68" s="49"/>
      <c r="O68" s="15"/>
    </row>
    <row r="69" spans="1:16" ht="15">
      <c r="A69" s="28">
        <v>1</v>
      </c>
      <c r="B69" s="22" t="s">
        <v>54</v>
      </c>
      <c r="C69" s="23" t="s">
        <v>37</v>
      </c>
      <c r="D69" s="18"/>
      <c r="E69" s="18"/>
      <c r="F69" s="27">
        <v>5000000</v>
      </c>
      <c r="G69" s="25">
        <v>286700000</v>
      </c>
      <c r="H69" s="25">
        <v>26936514</v>
      </c>
      <c r="I69" s="21"/>
      <c r="J69" s="21"/>
      <c r="K69" s="21"/>
      <c r="L69" s="68">
        <v>318636514</v>
      </c>
      <c r="M69" s="74" t="s">
        <v>75</v>
      </c>
      <c r="N69" s="54"/>
      <c r="O69" s="57" t="s">
        <v>83</v>
      </c>
      <c r="P69" s="78"/>
    </row>
    <row r="70" spans="1:15" ht="15">
      <c r="A70" s="28">
        <v>2</v>
      </c>
      <c r="B70" s="22" t="s">
        <v>55</v>
      </c>
      <c r="C70" s="23" t="s">
        <v>22</v>
      </c>
      <c r="D70" s="18"/>
      <c r="E70" s="18"/>
      <c r="F70" s="27"/>
      <c r="G70" s="25"/>
      <c r="H70" s="25">
        <v>200000000</v>
      </c>
      <c r="I70" s="21"/>
      <c r="J70" s="21"/>
      <c r="K70" s="21"/>
      <c r="L70" s="68">
        <f>H70</f>
        <v>200000000</v>
      </c>
      <c r="M70" s="74" t="s">
        <v>81</v>
      </c>
      <c r="N70" s="54"/>
      <c r="O70" s="57"/>
    </row>
    <row r="71" spans="1:15" ht="15">
      <c r="A71" s="28">
        <v>3</v>
      </c>
      <c r="B71" s="22" t="s">
        <v>118</v>
      </c>
      <c r="C71" s="23" t="s">
        <v>22</v>
      </c>
      <c r="D71" s="18"/>
      <c r="E71" s="18"/>
      <c r="F71" s="27"/>
      <c r="G71" s="25"/>
      <c r="H71" s="25">
        <v>150000000</v>
      </c>
      <c r="I71" s="21"/>
      <c r="J71" s="21"/>
      <c r="K71" s="21"/>
      <c r="L71" s="68">
        <f>H71</f>
        <v>150000000</v>
      </c>
      <c r="M71" s="74"/>
      <c r="N71" s="54"/>
      <c r="O71" s="57"/>
    </row>
    <row r="72" spans="1:15" ht="15">
      <c r="A72" s="11" t="s">
        <v>56</v>
      </c>
      <c r="B72" s="12" t="s">
        <v>57</v>
      </c>
      <c r="C72" s="13"/>
      <c r="D72" s="13"/>
      <c r="E72" s="13"/>
      <c r="F72" s="14">
        <f>SUM(F73:F73)</f>
        <v>0</v>
      </c>
      <c r="G72" s="14">
        <f>SUM(G73:G73)</f>
        <v>0</v>
      </c>
      <c r="H72" s="14">
        <f>SUM(H73:H75)</f>
        <v>1380000000</v>
      </c>
      <c r="I72" s="14">
        <f>SUM(I73:I75)</f>
        <v>400000000</v>
      </c>
      <c r="J72" s="14">
        <f>SUM(J73:J75)</f>
        <v>300000000</v>
      </c>
      <c r="K72" s="14">
        <f>SUM(K73:K75)</f>
        <v>0</v>
      </c>
      <c r="L72" s="15">
        <f>SUM(L73:L75)</f>
        <v>2080000000</v>
      </c>
      <c r="M72" s="73"/>
      <c r="N72" s="49"/>
      <c r="O72" s="15"/>
    </row>
    <row r="73" spans="1:17" ht="25.5">
      <c r="A73" s="16">
        <v>1</v>
      </c>
      <c r="B73" s="17" t="s">
        <v>129</v>
      </c>
      <c r="C73" s="46" t="s">
        <v>22</v>
      </c>
      <c r="D73" s="46"/>
      <c r="E73" s="46"/>
      <c r="F73" s="27"/>
      <c r="G73" s="29"/>
      <c r="H73" s="25">
        <v>980000000</v>
      </c>
      <c r="I73" s="25"/>
      <c r="J73" s="21"/>
      <c r="K73" s="21"/>
      <c r="L73" s="68">
        <f>H73+I73+J73+K73</f>
        <v>980000000</v>
      </c>
      <c r="M73" s="74"/>
      <c r="N73" s="54">
        <v>2429113580</v>
      </c>
      <c r="O73" s="57"/>
      <c r="P73" s="47"/>
      <c r="Q73" s="34"/>
    </row>
    <row r="74" spans="1:16" ht="15">
      <c r="A74" s="16">
        <v>2</v>
      </c>
      <c r="B74" s="17" t="s">
        <v>153</v>
      </c>
      <c r="C74" s="46" t="s">
        <v>22</v>
      </c>
      <c r="D74" s="46"/>
      <c r="E74" s="46"/>
      <c r="F74" s="27"/>
      <c r="G74" s="29"/>
      <c r="H74" s="25">
        <v>200000000</v>
      </c>
      <c r="I74" s="25">
        <v>400000000</v>
      </c>
      <c r="J74" s="21">
        <v>300000000</v>
      </c>
      <c r="K74" s="21"/>
      <c r="L74" s="68">
        <f>H74+I74+J74+K74</f>
        <v>900000000</v>
      </c>
      <c r="M74" s="74"/>
      <c r="N74" s="54"/>
      <c r="O74" s="57"/>
      <c r="P74" s="47"/>
    </row>
    <row r="75" spans="1:16" ht="15">
      <c r="A75" s="16">
        <v>3</v>
      </c>
      <c r="B75" s="17" t="s">
        <v>154</v>
      </c>
      <c r="C75" s="46" t="s">
        <v>22</v>
      </c>
      <c r="D75" s="46"/>
      <c r="E75" s="46"/>
      <c r="F75" s="27"/>
      <c r="G75" s="29"/>
      <c r="H75" s="25">
        <v>200000000</v>
      </c>
      <c r="I75" s="25"/>
      <c r="J75" s="21"/>
      <c r="K75" s="21"/>
      <c r="L75" s="68">
        <f>H75+I75+J75+K75</f>
        <v>200000000</v>
      </c>
      <c r="M75" s="74"/>
      <c r="N75" s="54"/>
      <c r="O75" s="57"/>
      <c r="P75" s="47"/>
    </row>
    <row r="76" spans="1:15" ht="15">
      <c r="A76" s="11" t="s">
        <v>61</v>
      </c>
      <c r="B76" s="12" t="s">
        <v>58</v>
      </c>
      <c r="C76" s="13" t="s">
        <v>22</v>
      </c>
      <c r="D76" s="13"/>
      <c r="E76" s="13"/>
      <c r="F76" s="14">
        <f>F77+F78</f>
        <v>70000000</v>
      </c>
      <c r="G76" s="14">
        <f>G77+G78</f>
        <v>230000000</v>
      </c>
      <c r="H76" s="14">
        <f>H77+H78</f>
        <v>179201438.68056875</v>
      </c>
      <c r="I76" s="14">
        <f>I77+I78</f>
        <v>179201438.68056875</v>
      </c>
      <c r="J76" s="14">
        <f>J77+J78</f>
        <v>179201438.68056875</v>
      </c>
      <c r="K76" s="14">
        <f>K77+K78</f>
        <v>76179224</v>
      </c>
      <c r="L76" s="15">
        <v>913783540.0417063</v>
      </c>
      <c r="M76" s="73"/>
      <c r="N76" s="49"/>
      <c r="O76" s="15"/>
    </row>
    <row r="77" spans="1:15" s="47" customFormat="1" ht="15">
      <c r="A77" s="16">
        <v>1</v>
      </c>
      <c r="B77" s="17" t="s">
        <v>73</v>
      </c>
      <c r="C77" s="46"/>
      <c r="D77" s="46"/>
      <c r="E77" s="46"/>
      <c r="F77" s="72">
        <v>70000000</v>
      </c>
      <c r="G77" s="72">
        <v>230000000</v>
      </c>
      <c r="H77" s="72">
        <v>103022214.68056875</v>
      </c>
      <c r="I77" s="72">
        <v>103022214.68056875</v>
      </c>
      <c r="J77" s="72">
        <v>103022214.68056875</v>
      </c>
      <c r="K77" s="72"/>
      <c r="L77" s="51">
        <v>609066644.0417063</v>
      </c>
      <c r="M77" s="75"/>
      <c r="N77" s="50"/>
      <c r="O77" s="58"/>
    </row>
    <row r="78" spans="1:15" s="47" customFormat="1" ht="15">
      <c r="A78" s="16">
        <v>2</v>
      </c>
      <c r="B78" s="17" t="s">
        <v>74</v>
      </c>
      <c r="C78" s="46"/>
      <c r="D78" s="46"/>
      <c r="E78" s="46"/>
      <c r="F78" s="35"/>
      <c r="G78" s="35"/>
      <c r="H78" s="72">
        <v>76179224</v>
      </c>
      <c r="I78" s="72">
        <v>76179224</v>
      </c>
      <c r="J78" s="72">
        <v>76179224</v>
      </c>
      <c r="K78" s="72">
        <v>76179224</v>
      </c>
      <c r="L78" s="51">
        <v>304716896</v>
      </c>
      <c r="M78" s="75"/>
      <c r="N78" s="50"/>
      <c r="O78" s="58"/>
    </row>
    <row r="79" spans="1:15" ht="15">
      <c r="A79" s="30" t="s">
        <v>62</v>
      </c>
      <c r="B79" s="31" t="s">
        <v>59</v>
      </c>
      <c r="C79" s="13" t="s">
        <v>22</v>
      </c>
      <c r="D79" s="13"/>
      <c r="E79" s="13"/>
      <c r="F79" s="14">
        <f>F80+F81</f>
        <v>80574500</v>
      </c>
      <c r="G79" s="14">
        <f>G80+G81</f>
        <v>747856573.276221</v>
      </c>
      <c r="H79" s="14">
        <f>H80+H81</f>
        <v>1347314548.9345362</v>
      </c>
      <c r="I79" s="14">
        <f>I80+I81</f>
        <v>1063899163.301</v>
      </c>
      <c r="J79" s="14">
        <f>J80+J81</f>
        <v>714381997.965</v>
      </c>
      <c r="K79" s="14">
        <f>K80+K81</f>
        <v>467206930.865</v>
      </c>
      <c r="L79" s="15">
        <f>L80+L81</f>
        <v>3239644785.511757</v>
      </c>
      <c r="M79" s="73"/>
      <c r="N79" s="49"/>
      <c r="O79" s="15"/>
    </row>
    <row r="80" spans="1:15" s="47" customFormat="1" ht="15">
      <c r="A80" s="52">
        <v>1</v>
      </c>
      <c r="B80" s="53" t="s">
        <v>73</v>
      </c>
      <c r="C80" s="46" t="s">
        <v>22</v>
      </c>
      <c r="D80" s="46"/>
      <c r="E80" s="46"/>
      <c r="F80" s="72">
        <v>80574500</v>
      </c>
      <c r="G80" s="72">
        <v>747856573.276221</v>
      </c>
      <c r="H80" s="35">
        <v>647314548.9345362</v>
      </c>
      <c r="I80" s="35">
        <v>596692232.436</v>
      </c>
      <c r="J80" s="35">
        <v>247175067.10000002</v>
      </c>
      <c r="K80" s="72"/>
      <c r="L80" s="51">
        <f>F80+G80+H80+I80</f>
        <v>2072437854.6467571</v>
      </c>
      <c r="M80" s="75"/>
      <c r="N80" s="50"/>
      <c r="O80" s="58"/>
    </row>
    <row r="81" spans="1:15" s="47" customFormat="1" ht="15">
      <c r="A81" s="52">
        <v>2</v>
      </c>
      <c r="B81" s="53" t="s">
        <v>136</v>
      </c>
      <c r="C81" s="46" t="s">
        <v>22</v>
      </c>
      <c r="D81" s="46"/>
      <c r="E81" s="46"/>
      <c r="F81" s="35"/>
      <c r="G81" s="35"/>
      <c r="H81" s="35">
        <f>H82+H83+H84+H85</f>
        <v>700000000</v>
      </c>
      <c r="I81" s="35">
        <f>I82+I83+I84+I85</f>
        <v>467206930.865</v>
      </c>
      <c r="J81" s="35">
        <f>J82+J83+J84+J85</f>
        <v>467206930.865</v>
      </c>
      <c r="K81" s="35">
        <f>K82+K83+K84+K85</f>
        <v>467206930.865</v>
      </c>
      <c r="L81" s="51">
        <f>L82+L83+L84+L85</f>
        <v>1167206930.865</v>
      </c>
      <c r="M81" s="75"/>
      <c r="N81" s="50"/>
      <c r="O81" s="58"/>
    </row>
    <row r="82" spans="1:15" s="47" customFormat="1" ht="25.5">
      <c r="A82" s="52">
        <v>2.1</v>
      </c>
      <c r="B82" s="53" t="s">
        <v>126</v>
      </c>
      <c r="C82" s="46" t="s">
        <v>22</v>
      </c>
      <c r="D82" s="46"/>
      <c r="E82" s="46"/>
      <c r="F82" s="35"/>
      <c r="G82" s="35"/>
      <c r="H82" s="72">
        <v>212318337.5</v>
      </c>
      <c r="I82" s="72">
        <v>212318337.5</v>
      </c>
      <c r="J82" s="72">
        <v>212318337.5</v>
      </c>
      <c r="K82" s="72">
        <v>212318337.5</v>
      </c>
      <c r="L82" s="37">
        <f>F82+G82+H82+I82</f>
        <v>424636675</v>
      </c>
      <c r="M82" s="80"/>
      <c r="N82" s="81"/>
      <c r="O82" s="82"/>
    </row>
    <row r="83" spans="1:15" s="47" customFormat="1" ht="15">
      <c r="A83" s="52">
        <v>2.2</v>
      </c>
      <c r="B83" s="53" t="s">
        <v>125</v>
      </c>
      <c r="C83" s="46" t="s">
        <v>22</v>
      </c>
      <c r="D83" s="46"/>
      <c r="E83" s="46"/>
      <c r="F83" s="35"/>
      <c r="G83" s="35"/>
      <c r="H83" s="72">
        <v>254888593.36499998</v>
      </c>
      <c r="I83" s="72">
        <v>254888593.36499998</v>
      </c>
      <c r="J83" s="72">
        <v>254888593.36499998</v>
      </c>
      <c r="K83" s="72">
        <v>254888593.36499998</v>
      </c>
      <c r="L83" s="37">
        <f aca="true" t="shared" si="2" ref="L83:L90">F83+G83+H83+I83</f>
        <v>509777186.72999996</v>
      </c>
      <c r="M83" s="80"/>
      <c r="N83" s="81"/>
      <c r="O83" s="82"/>
    </row>
    <row r="84" spans="1:15" s="47" customFormat="1" ht="15">
      <c r="A84" s="52">
        <v>2.3</v>
      </c>
      <c r="B84" s="53" t="s">
        <v>128</v>
      </c>
      <c r="C84" s="46" t="s">
        <v>22</v>
      </c>
      <c r="D84" s="46"/>
      <c r="E84" s="46"/>
      <c r="F84" s="35"/>
      <c r="G84" s="35"/>
      <c r="H84" s="72">
        <v>36000000</v>
      </c>
      <c r="I84" s="72"/>
      <c r="J84" s="72"/>
      <c r="K84" s="72"/>
      <c r="L84" s="37">
        <f>F84+G84+H84+I84</f>
        <v>36000000</v>
      </c>
      <c r="M84" s="80"/>
      <c r="N84" s="81"/>
      <c r="O84" s="82"/>
    </row>
    <row r="85" spans="1:15" s="47" customFormat="1" ht="15">
      <c r="A85" s="52">
        <v>2.4</v>
      </c>
      <c r="B85" s="53" t="s">
        <v>127</v>
      </c>
      <c r="C85" s="46" t="s">
        <v>22</v>
      </c>
      <c r="D85" s="46"/>
      <c r="E85" s="46"/>
      <c r="F85" s="35"/>
      <c r="G85" s="35"/>
      <c r="H85" s="72">
        <v>196793069.13500002</v>
      </c>
      <c r="I85" s="72"/>
      <c r="J85" s="72"/>
      <c r="K85" s="72"/>
      <c r="L85" s="37">
        <f t="shared" si="2"/>
        <v>196793069.13500002</v>
      </c>
      <c r="M85" s="80"/>
      <c r="N85" s="81"/>
      <c r="O85" s="82"/>
    </row>
    <row r="86" spans="1:15" s="47" customFormat="1" ht="15">
      <c r="A86" s="70" t="s">
        <v>131</v>
      </c>
      <c r="B86" s="71" t="s">
        <v>108</v>
      </c>
      <c r="C86" s="13" t="s">
        <v>22</v>
      </c>
      <c r="D86" s="13"/>
      <c r="E86" s="13"/>
      <c r="F86" s="14"/>
      <c r="G86" s="14"/>
      <c r="H86" s="14">
        <v>10000000</v>
      </c>
      <c r="I86" s="14"/>
      <c r="J86" s="14"/>
      <c r="K86" s="14"/>
      <c r="L86" s="15">
        <f>F86+G86+H86+I86</f>
        <v>10000000</v>
      </c>
      <c r="M86" s="80"/>
      <c r="N86" s="81"/>
      <c r="O86" s="82"/>
    </row>
    <row r="87" spans="1:15" s="47" customFormat="1" ht="15">
      <c r="A87" s="70" t="s">
        <v>132</v>
      </c>
      <c r="B87" s="71" t="s">
        <v>109</v>
      </c>
      <c r="C87" s="13" t="s">
        <v>22</v>
      </c>
      <c r="D87" s="13"/>
      <c r="E87" s="13"/>
      <c r="F87" s="14"/>
      <c r="G87" s="14"/>
      <c r="H87" s="14">
        <v>80000000</v>
      </c>
      <c r="I87" s="14"/>
      <c r="J87" s="14"/>
      <c r="K87" s="14"/>
      <c r="L87" s="15">
        <f t="shared" si="2"/>
        <v>80000000</v>
      </c>
      <c r="M87" s="80"/>
      <c r="N87" s="81"/>
      <c r="O87" s="82"/>
    </row>
    <row r="88" spans="1:15" s="47" customFormat="1" ht="15">
      <c r="A88" s="70" t="s">
        <v>133</v>
      </c>
      <c r="B88" s="71" t="s">
        <v>130</v>
      </c>
      <c r="C88" s="13" t="s">
        <v>22</v>
      </c>
      <c r="D88" s="13"/>
      <c r="E88" s="13"/>
      <c r="F88" s="14"/>
      <c r="G88" s="14"/>
      <c r="H88" s="14">
        <v>10000000</v>
      </c>
      <c r="I88" s="14"/>
      <c r="J88" s="14"/>
      <c r="K88" s="14"/>
      <c r="L88" s="15">
        <f t="shared" si="2"/>
        <v>10000000</v>
      </c>
      <c r="M88" s="80"/>
      <c r="N88" s="81"/>
      <c r="O88" s="82"/>
    </row>
    <row r="89" spans="1:15" s="47" customFormat="1" ht="25.5">
      <c r="A89" s="70" t="s">
        <v>134</v>
      </c>
      <c r="B89" s="71" t="s">
        <v>120</v>
      </c>
      <c r="C89" s="13" t="s">
        <v>22</v>
      </c>
      <c r="D89" s="13"/>
      <c r="E89" s="13"/>
      <c r="F89" s="14"/>
      <c r="G89" s="14"/>
      <c r="H89" s="14">
        <v>10000000</v>
      </c>
      <c r="I89" s="14"/>
      <c r="J89" s="14"/>
      <c r="K89" s="14"/>
      <c r="L89" s="15">
        <f t="shared" si="2"/>
        <v>10000000</v>
      </c>
      <c r="M89" s="80"/>
      <c r="N89" s="81"/>
      <c r="O89" s="82"/>
    </row>
    <row r="90" spans="1:15" s="47" customFormat="1" ht="15">
      <c r="A90" s="70" t="s">
        <v>135</v>
      </c>
      <c r="B90" s="71" t="s">
        <v>110</v>
      </c>
      <c r="C90" s="13" t="s">
        <v>22</v>
      </c>
      <c r="D90" s="13"/>
      <c r="E90" s="13"/>
      <c r="F90" s="14"/>
      <c r="G90" s="14"/>
      <c r="H90" s="14">
        <v>20000000</v>
      </c>
      <c r="I90" s="14"/>
      <c r="J90" s="14"/>
      <c r="K90" s="14"/>
      <c r="L90" s="15">
        <f t="shared" si="2"/>
        <v>20000000</v>
      </c>
      <c r="M90" s="80"/>
      <c r="N90" s="81"/>
      <c r="O90" s="82"/>
    </row>
    <row r="91" spans="1:15" s="33" customFormat="1" ht="15.75" thickBot="1">
      <c r="A91" s="61"/>
      <c r="B91" s="62" t="s">
        <v>60</v>
      </c>
      <c r="C91" s="63"/>
      <c r="D91" s="63"/>
      <c r="E91" s="63"/>
      <c r="F91" s="63"/>
      <c r="G91" s="64"/>
      <c r="H91" s="64">
        <f>H90+H89+H87+H86+H79+H76+H72+H68+H58+H54+H18+H16+H8+H5+H3+H88</f>
        <v>8757419273.928104</v>
      </c>
      <c r="I91" s="64"/>
      <c r="J91" s="64">
        <f>J90+J89+J87+J86+J79+J76+J72+J68+J58+J54+J18+J16+J8+J5+J3+J88</f>
        <v>1193583436.6455688</v>
      </c>
      <c r="K91" s="64">
        <f>K90+K89+K87+K86+K79+K76+K72+K68+K58+K54+K18+K16+K8+K5+K3+K88</f>
        <v>543386154.865</v>
      </c>
      <c r="L91" s="59">
        <f>L90+L89+L87+L86+L79+L76+L72+L68+L58+L54+L18+L16+L8+L5+L3+L88</f>
        <v>15264689727.553463</v>
      </c>
      <c r="M91" s="76"/>
      <c r="N91" s="65"/>
      <c r="O91" s="59"/>
    </row>
    <row r="92" spans="1:8" s="33" customFormat="1" ht="15.75" thickTop="1">
      <c r="A92" s="60"/>
      <c r="B92" s="32"/>
      <c r="C92"/>
      <c r="D92"/>
      <c r="E92"/>
      <c r="F92"/>
      <c r="H92" s="34"/>
    </row>
    <row r="93" spans="1:17" s="33" customFormat="1" ht="15.75">
      <c r="A93" s="84" t="s">
        <v>203</v>
      </c>
      <c r="B93" s="84" t="s">
        <v>213</v>
      </c>
      <c r="C93" s="85"/>
      <c r="D93"/>
      <c r="E93"/>
      <c r="F93"/>
      <c r="G93"/>
      <c r="H93" s="97"/>
      <c r="I93" s="47"/>
      <c r="J93" s="47"/>
      <c r="K93" s="47"/>
      <c r="L93" s="47"/>
      <c r="M93" s="98"/>
      <c r="N93" s="98"/>
      <c r="O93" s="98"/>
      <c r="P93" s="98"/>
      <c r="Q93" s="98"/>
    </row>
    <row r="94" spans="1:17" s="33" customFormat="1" ht="15">
      <c r="A94" s="83"/>
      <c r="B94" s="86" t="s">
        <v>204</v>
      </c>
      <c r="C94" s="83"/>
      <c r="D94"/>
      <c r="E94"/>
      <c r="F94"/>
      <c r="G94"/>
      <c r="H94" s="99"/>
      <c r="I94" s="47"/>
      <c r="J94" s="47"/>
      <c r="K94" s="47"/>
      <c r="L94" s="99"/>
      <c r="M94" s="98"/>
      <c r="N94" s="98"/>
      <c r="O94" s="98"/>
      <c r="P94" s="47"/>
      <c r="Q94" s="98"/>
    </row>
    <row r="95" spans="1:17" ht="24">
      <c r="A95" s="83"/>
      <c r="B95" s="87" t="s">
        <v>205</v>
      </c>
      <c r="C95" s="83"/>
      <c r="H95" s="100"/>
      <c r="I95" s="47"/>
      <c r="J95" s="47"/>
      <c r="K95" s="47"/>
      <c r="L95" s="47"/>
      <c r="M95" s="98"/>
      <c r="N95" s="98"/>
      <c r="O95" s="47"/>
      <c r="P95" s="47"/>
      <c r="Q95" s="47"/>
    </row>
    <row r="96" spans="8:17" ht="15">
      <c r="H96" s="99"/>
      <c r="I96" s="47"/>
      <c r="J96" s="47"/>
      <c r="K96" s="47"/>
      <c r="L96" s="98"/>
      <c r="M96" s="98"/>
      <c r="N96" s="98"/>
      <c r="O96" s="47"/>
      <c r="P96" s="47"/>
      <c r="Q96" s="47"/>
    </row>
    <row r="97" spans="8:17" ht="15">
      <c r="H97" s="99"/>
      <c r="I97" s="47"/>
      <c r="J97" s="47"/>
      <c r="K97" s="47"/>
      <c r="L97" s="98"/>
      <c r="M97" s="98"/>
      <c r="N97" s="98"/>
      <c r="O97" s="47"/>
      <c r="P97" s="47"/>
      <c r="Q97" s="47"/>
    </row>
    <row r="98" spans="8:17" ht="15">
      <c r="H98" s="47"/>
      <c r="I98" s="47"/>
      <c r="J98" s="47"/>
      <c r="K98" s="47"/>
      <c r="L98" s="47"/>
      <c r="M98" s="98"/>
      <c r="N98" s="98"/>
      <c r="O98" s="47"/>
      <c r="P98" s="47"/>
      <c r="Q98" s="47"/>
    </row>
    <row r="99" spans="8:17" ht="15">
      <c r="H99" s="47"/>
      <c r="I99" s="47"/>
      <c r="J99" s="47"/>
      <c r="K99" s="47"/>
      <c r="L99" s="47"/>
      <c r="M99" s="98"/>
      <c r="N99" s="98"/>
      <c r="O99" s="47"/>
      <c r="P99" s="47"/>
      <c r="Q99" s="47"/>
    </row>
    <row r="100" spans="8:17" ht="15">
      <c r="H100" s="99"/>
      <c r="I100" s="47"/>
      <c r="J100" s="47"/>
      <c r="K100" s="47"/>
      <c r="L100" s="99"/>
      <c r="M100" s="98"/>
      <c r="N100" s="98"/>
      <c r="O100" s="98"/>
      <c r="P100" s="47"/>
      <c r="Q100" s="47"/>
    </row>
    <row r="101" spans="8:17" ht="15">
      <c r="H101" s="47"/>
      <c r="I101" s="47"/>
      <c r="J101" s="47"/>
      <c r="K101" s="47"/>
      <c r="L101" s="47"/>
      <c r="M101" s="98"/>
      <c r="N101" s="98"/>
      <c r="O101" s="47"/>
      <c r="P101" s="47"/>
      <c r="Q101" s="47"/>
    </row>
    <row r="102" spans="8:17" ht="15">
      <c r="H102" s="47"/>
      <c r="I102" s="47"/>
      <c r="J102" s="47"/>
      <c r="K102" s="47"/>
      <c r="L102" s="47"/>
      <c r="M102" s="98"/>
      <c r="N102" s="98"/>
      <c r="O102" s="47"/>
      <c r="P102" s="47"/>
      <c r="Q102" s="47"/>
    </row>
    <row r="103" spans="8:17" ht="15">
      <c r="H103" s="47"/>
      <c r="I103" s="47"/>
      <c r="J103" s="47"/>
      <c r="K103" s="47"/>
      <c r="L103" s="47"/>
      <c r="M103" s="98"/>
      <c r="N103" s="98"/>
      <c r="O103" s="47"/>
      <c r="P103" s="47"/>
      <c r="Q103" s="47"/>
    </row>
    <row r="104" ht="15"/>
    <row r="105" ht="15"/>
    <row r="106" ht="15"/>
    <row r="107" ht="15"/>
    <row r="108" ht="15"/>
    <row r="109" ht="15"/>
  </sheetData>
  <sheetProtection/>
  <autoFilter ref="A2:L91"/>
  <mergeCells count="1">
    <mergeCell ref="A1:D1"/>
  </mergeCells>
  <printOptions/>
  <pageMargins left="0.22" right="0.2" top="0.3" bottom="0.17" header="0.25" footer="0.17"/>
  <pageSetup horizontalDpi="600" verticalDpi="600" orientation="landscape" paperSize="8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F24"/>
  <sheetViews>
    <sheetView zoomScalePageLayoutView="0" workbookViewId="0" topLeftCell="A1">
      <pane ySplit="2" topLeftCell="A3" activePane="bottomLeft" state="frozen"/>
      <selection pane="topLeft" activeCell="C1" sqref="C1"/>
      <selection pane="bottomLeft" activeCell="A1" sqref="A1:C19"/>
    </sheetView>
  </sheetViews>
  <sheetFormatPr defaultColWidth="9.140625" defaultRowHeight="15"/>
  <cols>
    <col min="1" max="1" width="5.421875" style="60" customWidth="1"/>
    <col min="2" max="2" width="66.28125" style="0" customWidth="1"/>
    <col min="3" max="3" width="18.8515625" style="0" customWidth="1"/>
    <col min="4" max="4" width="21.28125" style="33" hidden="1" customWidth="1"/>
    <col min="5" max="5" width="16.00390625" style="33" hidden="1" customWidth="1"/>
    <col min="6" max="6" width="14.421875" style="0" hidden="1" customWidth="1"/>
    <col min="7" max="7" width="10.28125" style="0" customWidth="1"/>
    <col min="8" max="8" width="14.00390625" style="0" customWidth="1"/>
    <col min="9" max="9" width="12.57421875" style="0" bestFit="1" customWidth="1"/>
  </cols>
  <sheetData>
    <row r="1" spans="1:6" ht="15.75" thickTop="1">
      <c r="A1" s="445" t="s">
        <v>63</v>
      </c>
      <c r="B1" s="446"/>
      <c r="C1" s="94"/>
      <c r="D1" s="66"/>
      <c r="E1" s="3"/>
      <c r="F1" s="3"/>
    </row>
    <row r="2" spans="1:6" ht="25.5">
      <c r="A2" s="5" t="s">
        <v>0</v>
      </c>
      <c r="B2" s="6" t="s">
        <v>1</v>
      </c>
      <c r="C2" s="95" t="s">
        <v>89</v>
      </c>
      <c r="D2" s="67" t="s">
        <v>82</v>
      </c>
      <c r="E2" s="48" t="s">
        <v>85</v>
      </c>
      <c r="F2" s="10" t="s">
        <v>84</v>
      </c>
    </row>
    <row r="3" spans="1:6" ht="15">
      <c r="A3" s="88" t="s">
        <v>6</v>
      </c>
      <c r="B3" s="89" t="s">
        <v>7</v>
      </c>
      <c r="C3" s="51">
        <v>128528375</v>
      </c>
      <c r="D3" s="73"/>
      <c r="E3" s="49"/>
      <c r="F3" s="15"/>
    </row>
    <row r="4" spans="1:6" ht="15">
      <c r="A4" s="88" t="s">
        <v>12</v>
      </c>
      <c r="B4" s="89" t="s">
        <v>13</v>
      </c>
      <c r="C4" s="51">
        <v>450000000</v>
      </c>
      <c r="D4" s="73"/>
      <c r="E4" s="49"/>
      <c r="F4" s="15"/>
    </row>
    <row r="5" spans="1:6" ht="15">
      <c r="A5" s="88" t="s">
        <v>20</v>
      </c>
      <c r="B5" s="89" t="s">
        <v>21</v>
      </c>
      <c r="C5" s="51">
        <v>1320000000</v>
      </c>
      <c r="D5" s="73"/>
      <c r="E5" s="49"/>
      <c r="F5" s="15"/>
    </row>
    <row r="6" spans="1:6" ht="15">
      <c r="A6" s="88" t="s">
        <v>23</v>
      </c>
      <c r="B6" s="89" t="s">
        <v>24</v>
      </c>
      <c r="C6" s="51">
        <v>87991908</v>
      </c>
      <c r="D6" s="73"/>
      <c r="E6" s="49"/>
      <c r="F6" s="15"/>
    </row>
    <row r="7" spans="1:6" ht="15">
      <c r="A7" s="88" t="s">
        <v>27</v>
      </c>
      <c r="B7" s="89" t="s">
        <v>28</v>
      </c>
      <c r="C7" s="51">
        <v>1798240972.623</v>
      </c>
      <c r="D7" s="73"/>
      <c r="E7" s="49"/>
      <c r="F7" s="15"/>
    </row>
    <row r="8" spans="1:6" ht="15">
      <c r="A8" s="88" t="s">
        <v>43</v>
      </c>
      <c r="B8" s="89" t="s">
        <v>44</v>
      </c>
      <c r="C8" s="51">
        <v>500000000</v>
      </c>
      <c r="D8" s="73"/>
      <c r="E8" s="49"/>
      <c r="F8" s="15"/>
    </row>
    <row r="9" spans="1:6" ht="15">
      <c r="A9" s="88" t="s">
        <v>47</v>
      </c>
      <c r="B9" s="89" t="s">
        <v>48</v>
      </c>
      <c r="C9" s="51">
        <v>1059205516.69</v>
      </c>
      <c r="D9" s="73"/>
      <c r="E9" s="49"/>
      <c r="F9" s="15"/>
    </row>
    <row r="10" spans="1:6" ht="15">
      <c r="A10" s="88" t="s">
        <v>52</v>
      </c>
      <c r="B10" s="89" t="s">
        <v>53</v>
      </c>
      <c r="C10" s="51">
        <v>376936514</v>
      </c>
      <c r="D10" s="73"/>
      <c r="E10" s="49"/>
      <c r="F10" s="15"/>
    </row>
    <row r="11" spans="1:6" ht="15">
      <c r="A11" s="88" t="s">
        <v>56</v>
      </c>
      <c r="B11" s="89" t="s">
        <v>57</v>
      </c>
      <c r="C11" s="51">
        <v>1380000000</v>
      </c>
      <c r="D11" s="73"/>
      <c r="E11" s="49"/>
      <c r="F11" s="15"/>
    </row>
    <row r="12" spans="1:6" ht="25.5">
      <c r="A12" s="88" t="s">
        <v>61</v>
      </c>
      <c r="B12" s="89" t="s">
        <v>58</v>
      </c>
      <c r="C12" s="51">
        <v>179201438.68056875</v>
      </c>
      <c r="D12" s="73"/>
      <c r="E12" s="49"/>
      <c r="F12" s="15"/>
    </row>
    <row r="13" spans="1:6" ht="15">
      <c r="A13" s="90" t="s">
        <v>62</v>
      </c>
      <c r="B13" s="91" t="s">
        <v>59</v>
      </c>
      <c r="C13" s="51">
        <v>1347314548.9345362</v>
      </c>
      <c r="D13" s="73"/>
      <c r="E13" s="49"/>
      <c r="F13" s="15"/>
    </row>
    <row r="14" spans="1:6" s="47" customFormat="1" ht="15">
      <c r="A14" s="92" t="s">
        <v>131</v>
      </c>
      <c r="B14" s="93" t="s">
        <v>108</v>
      </c>
      <c r="C14" s="51">
        <v>10000000</v>
      </c>
      <c r="D14" s="80"/>
      <c r="E14" s="81"/>
      <c r="F14" s="82"/>
    </row>
    <row r="15" spans="1:6" s="47" customFormat="1" ht="15">
      <c r="A15" s="92" t="s">
        <v>132</v>
      </c>
      <c r="B15" s="93" t="s">
        <v>109</v>
      </c>
      <c r="C15" s="51">
        <v>80000000</v>
      </c>
      <c r="D15" s="80"/>
      <c r="E15" s="81"/>
      <c r="F15" s="82"/>
    </row>
    <row r="16" spans="1:6" s="47" customFormat="1" ht="15">
      <c r="A16" s="92" t="s">
        <v>133</v>
      </c>
      <c r="B16" s="93" t="s">
        <v>130</v>
      </c>
      <c r="C16" s="51">
        <v>10000000</v>
      </c>
      <c r="D16" s="80"/>
      <c r="E16" s="81"/>
      <c r="F16" s="82"/>
    </row>
    <row r="17" spans="1:6" s="47" customFormat="1" ht="25.5">
      <c r="A17" s="92" t="s">
        <v>134</v>
      </c>
      <c r="B17" s="93" t="s">
        <v>120</v>
      </c>
      <c r="C17" s="51">
        <v>10000000</v>
      </c>
      <c r="D17" s="80"/>
      <c r="E17" s="81"/>
      <c r="F17" s="82"/>
    </row>
    <row r="18" spans="1:6" s="47" customFormat="1" ht="15">
      <c r="A18" s="92" t="s">
        <v>135</v>
      </c>
      <c r="B18" s="93" t="s">
        <v>110</v>
      </c>
      <c r="C18" s="51">
        <v>20000000</v>
      </c>
      <c r="D18" s="80"/>
      <c r="E18" s="81"/>
      <c r="F18" s="82"/>
    </row>
    <row r="19" spans="1:6" s="33" customFormat="1" ht="15.75" thickBot="1">
      <c r="A19" s="478" t="s">
        <v>60</v>
      </c>
      <c r="B19" s="479" t="s">
        <v>60</v>
      </c>
      <c r="C19" s="96">
        <f>SUM(C3:C18)</f>
        <v>8757419273.928104</v>
      </c>
      <c r="D19" s="76"/>
      <c r="E19" s="65"/>
      <c r="F19" s="59"/>
    </row>
    <row r="20" spans="1:3" s="33" customFormat="1" ht="15.75" thickTop="1">
      <c r="A20" s="60"/>
      <c r="B20" s="32"/>
      <c r="C20" s="34"/>
    </row>
    <row r="21" spans="1:3" s="33" customFormat="1" ht="15.75">
      <c r="A21" s="36"/>
      <c r="B21"/>
      <c r="C21" s="56"/>
    </row>
    <row r="22" ht="15.75">
      <c r="C22" s="55"/>
    </row>
    <row r="23" ht="15">
      <c r="C23" s="34"/>
    </row>
    <row r="24" ht="15">
      <c r="C24" s="34"/>
    </row>
  </sheetData>
  <sheetProtection/>
  <mergeCells count="2">
    <mergeCell ref="A1:B1"/>
    <mergeCell ref="A19:B19"/>
  </mergeCells>
  <printOptions/>
  <pageMargins left="0.22" right="0.2" top="0.3" bottom="0.17" header="0.25" footer="0.17"/>
  <pageSetup horizontalDpi="600" verticalDpi="600" orientation="landscape" paperSize="8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V10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V8" sqref="V8"/>
    </sheetView>
  </sheetViews>
  <sheetFormatPr defaultColWidth="9.140625" defaultRowHeight="15"/>
  <cols>
    <col min="1" max="1" width="4.57421875" style="354" customWidth="1"/>
    <col min="2" max="2" width="56.7109375" style="354" customWidth="1"/>
    <col min="3" max="3" width="9.57421875" style="354" customWidth="1"/>
    <col min="4" max="4" width="11.7109375" style="354" customWidth="1"/>
    <col min="5" max="5" width="10.7109375" style="354" customWidth="1"/>
    <col min="6" max="6" width="11.7109375" style="354" hidden="1" customWidth="1"/>
    <col min="7" max="7" width="12.57421875" style="354" bestFit="1" customWidth="1"/>
    <col min="8" max="8" width="14.7109375" style="354" customWidth="1"/>
    <col min="9" max="9" width="11.7109375" style="354" bestFit="1" customWidth="1"/>
    <col min="10" max="10" width="13.140625" style="432" customWidth="1"/>
    <col min="11" max="12" width="9.140625" style="354" hidden="1" customWidth="1"/>
    <col min="13" max="13" width="11.7109375" style="354" customWidth="1"/>
    <col min="14" max="14" width="12.57421875" style="354" customWidth="1"/>
    <col min="15" max="15" width="7.8515625" style="354" customWidth="1"/>
    <col min="16" max="16" width="8.421875" style="354" customWidth="1"/>
    <col min="17" max="17" width="8.57421875" style="354" customWidth="1"/>
    <col min="18" max="18" width="8.8515625" style="354" customWidth="1"/>
    <col min="19" max="19" width="8.57421875" style="354" customWidth="1"/>
    <col min="20" max="21" width="9.140625" style="354" customWidth="1"/>
    <col min="22" max="16384" width="9.140625" style="354" customWidth="1"/>
  </cols>
  <sheetData>
    <row r="1" spans="1:22" ht="11.25">
      <c r="A1" s="494" t="s">
        <v>441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353"/>
      <c r="U1" s="353"/>
      <c r="V1" s="353"/>
    </row>
    <row r="2" spans="1:22" ht="31.5">
      <c r="A2" s="490" t="s">
        <v>0</v>
      </c>
      <c r="B2" s="492" t="s">
        <v>1</v>
      </c>
      <c r="C2" s="488" t="s">
        <v>2</v>
      </c>
      <c r="D2" s="488" t="s">
        <v>3</v>
      </c>
      <c r="E2" s="488" t="s">
        <v>4</v>
      </c>
      <c r="F2" s="485" t="s">
        <v>155</v>
      </c>
      <c r="G2" s="485" t="s">
        <v>156</v>
      </c>
      <c r="H2" s="485" t="s">
        <v>158</v>
      </c>
      <c r="I2" s="482" t="s">
        <v>159</v>
      </c>
      <c r="J2" s="487"/>
      <c r="K2" s="355" t="s">
        <v>160</v>
      </c>
      <c r="L2" s="355" t="s">
        <v>161</v>
      </c>
      <c r="M2" s="480" t="s">
        <v>162</v>
      </c>
      <c r="N2" s="480" t="s">
        <v>163</v>
      </c>
      <c r="O2" s="482" t="s">
        <v>164</v>
      </c>
      <c r="P2" s="483"/>
      <c r="Q2" s="483"/>
      <c r="R2" s="483"/>
      <c r="S2" s="484"/>
      <c r="T2" s="353"/>
      <c r="U2" s="353"/>
      <c r="V2" s="353"/>
    </row>
    <row r="3" spans="1:22" ht="31.5">
      <c r="A3" s="491"/>
      <c r="B3" s="493"/>
      <c r="C3" s="489"/>
      <c r="D3" s="489"/>
      <c r="E3" s="489"/>
      <c r="F3" s="486"/>
      <c r="G3" s="486"/>
      <c r="H3" s="486"/>
      <c r="I3" s="356" t="s">
        <v>165</v>
      </c>
      <c r="J3" s="357" t="s">
        <v>166</v>
      </c>
      <c r="K3" s="356" t="s">
        <v>167</v>
      </c>
      <c r="L3" s="356" t="s">
        <v>168</v>
      </c>
      <c r="M3" s="481"/>
      <c r="N3" s="481"/>
      <c r="O3" s="356" t="s">
        <v>169</v>
      </c>
      <c r="P3" s="356" t="s">
        <v>170</v>
      </c>
      <c r="Q3" s="356" t="s">
        <v>171</v>
      </c>
      <c r="R3" s="356" t="s">
        <v>172</v>
      </c>
      <c r="S3" s="358" t="s">
        <v>173</v>
      </c>
      <c r="T3" s="353"/>
      <c r="U3" s="353"/>
      <c r="V3" s="353"/>
    </row>
    <row r="4" spans="1:22" ht="11.25">
      <c r="A4" s="359" t="s">
        <v>6</v>
      </c>
      <c r="B4" s="360" t="s">
        <v>7</v>
      </c>
      <c r="C4" s="361"/>
      <c r="D4" s="361"/>
      <c r="E4" s="361"/>
      <c r="F4" s="362">
        <v>80000000</v>
      </c>
      <c r="G4" s="362">
        <v>128528375</v>
      </c>
      <c r="H4" s="362">
        <v>839204487.5</v>
      </c>
      <c r="I4" s="362">
        <v>128528375</v>
      </c>
      <c r="J4" s="362">
        <v>710676112.5</v>
      </c>
      <c r="K4" s="362"/>
      <c r="L4" s="362"/>
      <c r="M4" s="362"/>
      <c r="N4" s="362"/>
      <c r="O4" s="362"/>
      <c r="P4" s="362"/>
      <c r="Q4" s="362"/>
      <c r="R4" s="362"/>
      <c r="S4" s="363"/>
      <c r="T4" s="353"/>
      <c r="U4" s="353"/>
      <c r="V4" s="353"/>
    </row>
    <row r="5" spans="1:22" ht="22.5">
      <c r="A5" s="364">
        <v>1</v>
      </c>
      <c r="B5" s="365" t="s">
        <v>8</v>
      </c>
      <c r="C5" s="366" t="s">
        <v>9</v>
      </c>
      <c r="D5" s="366" t="s">
        <v>10</v>
      </c>
      <c r="E5" s="366" t="s">
        <v>70</v>
      </c>
      <c r="F5" s="367">
        <v>80000000</v>
      </c>
      <c r="G5" s="368">
        <v>128528375</v>
      </c>
      <c r="H5" s="369">
        <v>128528375</v>
      </c>
      <c r="I5" s="369">
        <v>128528375</v>
      </c>
      <c r="J5" s="370"/>
      <c r="K5" s="371"/>
      <c r="L5" s="371"/>
      <c r="M5" s="372" t="s">
        <v>174</v>
      </c>
      <c r="N5" s="372" t="s">
        <v>175</v>
      </c>
      <c r="O5" s="372" t="s">
        <v>176</v>
      </c>
      <c r="P5" s="372" t="s">
        <v>176</v>
      </c>
      <c r="Q5" s="372" t="s">
        <v>176</v>
      </c>
      <c r="R5" s="371"/>
      <c r="S5" s="373"/>
      <c r="T5" s="353"/>
      <c r="U5" s="353"/>
      <c r="V5" s="353"/>
    </row>
    <row r="6" spans="1:22" ht="11.25">
      <c r="A6" s="364">
        <v>2</v>
      </c>
      <c r="B6" s="374" t="s">
        <v>177</v>
      </c>
      <c r="C6" s="366"/>
      <c r="D6" s="375"/>
      <c r="E6" s="375"/>
      <c r="F6" s="376"/>
      <c r="G6" s="377"/>
      <c r="H6" s="369">
        <v>255114495</v>
      </c>
      <c r="I6" s="369">
        <v>0</v>
      </c>
      <c r="J6" s="378">
        <v>255114495</v>
      </c>
      <c r="K6" s="371"/>
      <c r="L6" s="371"/>
      <c r="M6" s="372"/>
      <c r="N6" s="372"/>
      <c r="O6" s="372"/>
      <c r="P6" s="372"/>
      <c r="Q6" s="372"/>
      <c r="R6" s="371"/>
      <c r="S6" s="373"/>
      <c r="T6" s="353"/>
      <c r="U6" s="353"/>
      <c r="V6" s="353"/>
    </row>
    <row r="7" spans="1:22" ht="11.25">
      <c r="A7" s="364">
        <v>3</v>
      </c>
      <c r="B7" s="374" t="s">
        <v>178</v>
      </c>
      <c r="C7" s="366"/>
      <c r="D7" s="375"/>
      <c r="E7" s="375"/>
      <c r="F7" s="376"/>
      <c r="G7" s="377"/>
      <c r="H7" s="369">
        <v>455561617.5</v>
      </c>
      <c r="I7" s="369">
        <v>0</v>
      </c>
      <c r="J7" s="378">
        <v>455561617.5</v>
      </c>
      <c r="K7" s="371"/>
      <c r="L7" s="371"/>
      <c r="M7" s="372"/>
      <c r="N7" s="372"/>
      <c r="O7" s="372"/>
      <c r="P7" s="372"/>
      <c r="Q7" s="372"/>
      <c r="R7" s="371"/>
      <c r="S7" s="373"/>
      <c r="T7" s="353"/>
      <c r="U7" s="353"/>
      <c r="V7" s="353"/>
    </row>
    <row r="8" spans="1:22" ht="11.25">
      <c r="A8" s="379" t="s">
        <v>12</v>
      </c>
      <c r="B8" s="380" t="s">
        <v>13</v>
      </c>
      <c r="C8" s="381"/>
      <c r="D8" s="381"/>
      <c r="E8" s="381"/>
      <c r="F8" s="382">
        <v>0</v>
      </c>
      <c r="G8" s="382">
        <v>450000000</v>
      </c>
      <c r="H8" s="382">
        <v>450000000</v>
      </c>
      <c r="I8" s="382">
        <v>450000000</v>
      </c>
      <c r="J8" s="382"/>
      <c r="K8" s="382"/>
      <c r="L8" s="382"/>
      <c r="M8" s="382"/>
      <c r="N8" s="382"/>
      <c r="O8" s="382"/>
      <c r="P8" s="382"/>
      <c r="Q8" s="382"/>
      <c r="R8" s="382"/>
      <c r="S8" s="383"/>
      <c r="T8" s="353"/>
      <c r="U8" s="353"/>
      <c r="V8" s="353"/>
    </row>
    <row r="9" spans="1:22" ht="11.25">
      <c r="A9" s="364">
        <v>1</v>
      </c>
      <c r="B9" s="374" t="s">
        <v>16</v>
      </c>
      <c r="C9" s="375" t="s">
        <v>9</v>
      </c>
      <c r="D9" s="375" t="s">
        <v>14</v>
      </c>
      <c r="E9" s="375" t="s">
        <v>15</v>
      </c>
      <c r="F9" s="376">
        <v>0</v>
      </c>
      <c r="G9" s="368">
        <v>140000000</v>
      </c>
      <c r="H9" s="369">
        <v>140000000</v>
      </c>
      <c r="I9" s="369">
        <v>140000000</v>
      </c>
      <c r="J9" s="370"/>
      <c r="K9" s="371"/>
      <c r="L9" s="371"/>
      <c r="M9" s="372" t="s">
        <v>179</v>
      </c>
      <c r="N9" s="372" t="s">
        <v>180</v>
      </c>
      <c r="O9" s="372" t="s">
        <v>176</v>
      </c>
      <c r="P9" s="372" t="s">
        <v>176</v>
      </c>
      <c r="Q9" s="372" t="s">
        <v>176</v>
      </c>
      <c r="R9" s="371"/>
      <c r="S9" s="373"/>
      <c r="T9" s="353"/>
      <c r="U9" s="353"/>
      <c r="V9" s="353"/>
    </row>
    <row r="10" spans="1:22" ht="22.5">
      <c r="A10" s="364">
        <v>2</v>
      </c>
      <c r="B10" s="374" t="s">
        <v>17</v>
      </c>
      <c r="C10" s="375" t="s">
        <v>11</v>
      </c>
      <c r="D10" s="375" t="s">
        <v>14</v>
      </c>
      <c r="E10" s="375" t="s">
        <v>15</v>
      </c>
      <c r="F10" s="376"/>
      <c r="G10" s="368">
        <v>310000000</v>
      </c>
      <c r="H10" s="369">
        <v>310000000</v>
      </c>
      <c r="I10" s="369">
        <v>310000000</v>
      </c>
      <c r="J10" s="370"/>
      <c r="K10" s="371"/>
      <c r="L10" s="371"/>
      <c r="M10" s="372" t="s">
        <v>175</v>
      </c>
      <c r="N10" s="372" t="s">
        <v>181</v>
      </c>
      <c r="O10" s="372" t="s">
        <v>176</v>
      </c>
      <c r="P10" s="372" t="s">
        <v>176</v>
      </c>
      <c r="Q10" s="372" t="s">
        <v>176</v>
      </c>
      <c r="R10" s="371"/>
      <c r="S10" s="373"/>
      <c r="T10" s="353"/>
      <c r="U10" s="353"/>
      <c r="V10" s="353"/>
    </row>
    <row r="11" spans="1:22" ht="11.25">
      <c r="A11" s="379" t="s">
        <v>20</v>
      </c>
      <c r="B11" s="380" t="s">
        <v>21</v>
      </c>
      <c r="C11" s="381"/>
      <c r="D11" s="381"/>
      <c r="E11" s="381"/>
      <c r="F11" s="382">
        <v>0</v>
      </c>
      <c r="G11" s="382">
        <v>1320000000</v>
      </c>
      <c r="H11" s="382">
        <v>2040567775.8</v>
      </c>
      <c r="I11" s="382">
        <v>1320000000</v>
      </c>
      <c r="J11" s="382">
        <v>720567775.8</v>
      </c>
      <c r="K11" s="382"/>
      <c r="L11" s="382"/>
      <c r="M11" s="382"/>
      <c r="N11" s="382"/>
      <c r="O11" s="382"/>
      <c r="P11" s="382"/>
      <c r="Q11" s="382"/>
      <c r="R11" s="382"/>
      <c r="S11" s="383"/>
      <c r="T11" s="353"/>
      <c r="U11" s="353"/>
      <c r="V11" s="353"/>
    </row>
    <row r="12" spans="1:22" ht="22.5">
      <c r="A12" s="364">
        <v>1</v>
      </c>
      <c r="B12" s="374" t="s">
        <v>149</v>
      </c>
      <c r="C12" s="375" t="s">
        <v>22</v>
      </c>
      <c r="D12" s="384"/>
      <c r="E12" s="384"/>
      <c r="F12" s="385"/>
      <c r="G12" s="377">
        <v>200000000</v>
      </c>
      <c r="H12" s="369">
        <v>200000000</v>
      </c>
      <c r="I12" s="369">
        <v>200000000</v>
      </c>
      <c r="J12" s="370"/>
      <c r="K12" s="371"/>
      <c r="L12" s="371"/>
      <c r="M12" s="372"/>
      <c r="N12" s="372"/>
      <c r="O12" s="372" t="s">
        <v>176</v>
      </c>
      <c r="P12" s="372" t="s">
        <v>176</v>
      </c>
      <c r="Q12" s="372"/>
      <c r="R12" s="372"/>
      <c r="S12" s="386"/>
      <c r="T12" s="353"/>
      <c r="U12" s="353"/>
      <c r="V12" s="353"/>
    </row>
    <row r="13" spans="1:22" ht="11.25">
      <c r="A13" s="364">
        <v>2</v>
      </c>
      <c r="B13" s="374" t="s">
        <v>137</v>
      </c>
      <c r="C13" s="375" t="s">
        <v>22</v>
      </c>
      <c r="D13" s="384"/>
      <c r="E13" s="384"/>
      <c r="F13" s="385"/>
      <c r="G13" s="377">
        <v>170000000</v>
      </c>
      <c r="H13" s="369">
        <v>170000000</v>
      </c>
      <c r="I13" s="369">
        <v>170000000</v>
      </c>
      <c r="J13" s="370"/>
      <c r="K13" s="371"/>
      <c r="L13" s="371"/>
      <c r="M13" s="372"/>
      <c r="N13" s="372"/>
      <c r="O13" s="372" t="s">
        <v>176</v>
      </c>
      <c r="P13" s="372" t="s">
        <v>176</v>
      </c>
      <c r="Q13" s="372"/>
      <c r="R13" s="372"/>
      <c r="S13" s="386"/>
      <c r="T13" s="353"/>
      <c r="U13" s="353"/>
      <c r="V13" s="353"/>
    </row>
    <row r="14" spans="1:22" ht="11.25">
      <c r="A14" s="364">
        <v>3</v>
      </c>
      <c r="B14" s="374" t="s">
        <v>140</v>
      </c>
      <c r="C14" s="375" t="s">
        <v>22</v>
      </c>
      <c r="D14" s="384"/>
      <c r="E14" s="384"/>
      <c r="F14" s="385"/>
      <c r="G14" s="377">
        <v>200000000</v>
      </c>
      <c r="H14" s="369">
        <v>200000000</v>
      </c>
      <c r="I14" s="369">
        <v>200000000</v>
      </c>
      <c r="J14" s="370"/>
      <c r="K14" s="371"/>
      <c r="L14" s="371"/>
      <c r="M14" s="372"/>
      <c r="N14" s="372"/>
      <c r="O14" s="372" t="s">
        <v>176</v>
      </c>
      <c r="P14" s="372" t="s">
        <v>176</v>
      </c>
      <c r="Q14" s="372"/>
      <c r="R14" s="372"/>
      <c r="S14" s="386"/>
      <c r="T14" s="353"/>
      <c r="U14" s="353"/>
      <c r="V14" s="353"/>
    </row>
    <row r="15" spans="1:22" ht="11.25">
      <c r="A15" s="364">
        <v>4</v>
      </c>
      <c r="B15" s="374" t="s">
        <v>141</v>
      </c>
      <c r="C15" s="375" t="s">
        <v>22</v>
      </c>
      <c r="D15" s="384"/>
      <c r="E15" s="384"/>
      <c r="F15" s="385"/>
      <c r="G15" s="377">
        <v>200000000</v>
      </c>
      <c r="H15" s="369">
        <v>200000000</v>
      </c>
      <c r="I15" s="369">
        <v>200000000</v>
      </c>
      <c r="J15" s="370"/>
      <c r="K15" s="371"/>
      <c r="L15" s="371"/>
      <c r="M15" s="372"/>
      <c r="N15" s="372"/>
      <c r="O15" s="372" t="s">
        <v>176</v>
      </c>
      <c r="P15" s="372" t="s">
        <v>176</v>
      </c>
      <c r="Q15" s="372"/>
      <c r="R15" s="372"/>
      <c r="S15" s="386"/>
      <c r="T15" s="353"/>
      <c r="U15" s="353"/>
      <c r="V15" s="353"/>
    </row>
    <row r="16" spans="1:22" ht="11.25">
      <c r="A16" s="364">
        <v>5</v>
      </c>
      <c r="B16" s="374" t="s">
        <v>142</v>
      </c>
      <c r="C16" s="375" t="s">
        <v>22</v>
      </c>
      <c r="D16" s="384"/>
      <c r="E16" s="384"/>
      <c r="F16" s="385"/>
      <c r="G16" s="377">
        <v>200000000</v>
      </c>
      <c r="H16" s="369">
        <v>200000000</v>
      </c>
      <c r="I16" s="369">
        <v>200000000</v>
      </c>
      <c r="J16" s="370"/>
      <c r="K16" s="371"/>
      <c r="L16" s="371"/>
      <c r="M16" s="372"/>
      <c r="N16" s="372"/>
      <c r="O16" s="372" t="s">
        <v>176</v>
      </c>
      <c r="P16" s="372" t="s">
        <v>176</v>
      </c>
      <c r="Q16" s="372"/>
      <c r="R16" s="372"/>
      <c r="S16" s="386"/>
      <c r="T16" s="353"/>
      <c r="U16" s="353"/>
      <c r="V16" s="353"/>
    </row>
    <row r="17" spans="1:22" ht="11.25">
      <c r="A17" s="364">
        <v>6</v>
      </c>
      <c r="B17" s="374" t="s">
        <v>148</v>
      </c>
      <c r="C17" s="375" t="s">
        <v>22</v>
      </c>
      <c r="D17" s="384"/>
      <c r="E17" s="384"/>
      <c r="F17" s="385"/>
      <c r="G17" s="377">
        <v>200000000</v>
      </c>
      <c r="H17" s="369">
        <v>200000000</v>
      </c>
      <c r="I17" s="369">
        <v>200000000</v>
      </c>
      <c r="J17" s="370"/>
      <c r="K17" s="371"/>
      <c r="L17" s="371"/>
      <c r="M17" s="372"/>
      <c r="N17" s="372"/>
      <c r="O17" s="372" t="s">
        <v>176</v>
      </c>
      <c r="P17" s="372" t="s">
        <v>176</v>
      </c>
      <c r="Q17" s="372"/>
      <c r="R17" s="372"/>
      <c r="S17" s="386"/>
      <c r="T17" s="353"/>
      <c r="U17" s="353"/>
      <c r="V17" s="353"/>
    </row>
    <row r="18" spans="1:22" ht="11.25">
      <c r="A18" s="364">
        <v>7</v>
      </c>
      <c r="B18" s="374" t="s">
        <v>150</v>
      </c>
      <c r="C18" s="375" t="s">
        <v>22</v>
      </c>
      <c r="D18" s="384"/>
      <c r="E18" s="384"/>
      <c r="F18" s="385"/>
      <c r="G18" s="377">
        <v>150000000</v>
      </c>
      <c r="H18" s="369">
        <v>150000000</v>
      </c>
      <c r="I18" s="369">
        <v>150000000</v>
      </c>
      <c r="J18" s="370"/>
      <c r="K18" s="371"/>
      <c r="L18" s="371"/>
      <c r="M18" s="372"/>
      <c r="N18" s="372"/>
      <c r="O18" s="372" t="s">
        <v>176</v>
      </c>
      <c r="P18" s="372" t="s">
        <v>176</v>
      </c>
      <c r="Q18" s="372"/>
      <c r="R18" s="372"/>
      <c r="S18" s="386"/>
      <c r="T18" s="353"/>
      <c r="U18" s="353"/>
      <c r="V18" s="353"/>
    </row>
    <row r="19" spans="1:22" ht="11.25">
      <c r="A19" s="364">
        <v>8</v>
      </c>
      <c r="B19" s="374" t="s">
        <v>182</v>
      </c>
      <c r="C19" s="375"/>
      <c r="D19" s="384"/>
      <c r="E19" s="384"/>
      <c r="F19" s="385"/>
      <c r="G19" s="368"/>
      <c r="H19" s="369">
        <v>64602775.800000004</v>
      </c>
      <c r="I19" s="369"/>
      <c r="J19" s="378">
        <v>64602775.800000004</v>
      </c>
      <c r="K19" s="371"/>
      <c r="L19" s="371"/>
      <c r="M19" s="372"/>
      <c r="N19" s="372"/>
      <c r="O19" s="372"/>
      <c r="P19" s="372"/>
      <c r="Q19" s="372"/>
      <c r="R19" s="372"/>
      <c r="S19" s="386"/>
      <c r="T19" s="353"/>
      <c r="U19" s="353"/>
      <c r="V19" s="353"/>
    </row>
    <row r="20" spans="1:22" ht="11.25">
      <c r="A20" s="364">
        <v>9</v>
      </c>
      <c r="B20" s="374" t="s">
        <v>183</v>
      </c>
      <c r="C20" s="375"/>
      <c r="D20" s="384"/>
      <c r="E20" s="384"/>
      <c r="F20" s="385"/>
      <c r="G20" s="368"/>
      <c r="H20" s="369">
        <v>655965000</v>
      </c>
      <c r="I20" s="369"/>
      <c r="J20" s="378">
        <v>655965000</v>
      </c>
      <c r="K20" s="371"/>
      <c r="L20" s="371"/>
      <c r="M20" s="372"/>
      <c r="N20" s="372"/>
      <c r="O20" s="372"/>
      <c r="P20" s="372"/>
      <c r="Q20" s="372"/>
      <c r="R20" s="372"/>
      <c r="S20" s="386"/>
      <c r="T20" s="353"/>
      <c r="U20" s="353"/>
      <c r="V20" s="353"/>
    </row>
    <row r="21" spans="1:22" ht="11.25">
      <c r="A21" s="379" t="s">
        <v>184</v>
      </c>
      <c r="B21" s="380" t="s">
        <v>24</v>
      </c>
      <c r="C21" s="381"/>
      <c r="D21" s="381"/>
      <c r="E21" s="381"/>
      <c r="F21" s="382">
        <v>78233000</v>
      </c>
      <c r="G21" s="382">
        <v>87991908</v>
      </c>
      <c r="H21" s="382">
        <v>87991908</v>
      </c>
      <c r="I21" s="382">
        <v>87991908</v>
      </c>
      <c r="J21" s="382"/>
      <c r="K21" s="382"/>
      <c r="L21" s="382"/>
      <c r="M21" s="382"/>
      <c r="N21" s="382"/>
      <c r="O21" s="382"/>
      <c r="P21" s="382"/>
      <c r="Q21" s="382"/>
      <c r="R21" s="382"/>
      <c r="S21" s="383"/>
      <c r="T21" s="353"/>
      <c r="U21" s="353"/>
      <c r="V21" s="353"/>
    </row>
    <row r="22" spans="1:22" ht="22.5">
      <c r="A22" s="364">
        <v>1</v>
      </c>
      <c r="B22" s="374" t="s">
        <v>25</v>
      </c>
      <c r="C22" s="375" t="s">
        <v>22</v>
      </c>
      <c r="D22" s="387" t="s">
        <v>26</v>
      </c>
      <c r="E22" s="384"/>
      <c r="F22" s="385">
        <v>78233000</v>
      </c>
      <c r="G22" s="368">
        <v>87991908</v>
      </c>
      <c r="H22" s="369">
        <v>87991908</v>
      </c>
      <c r="I22" s="369">
        <v>87991908</v>
      </c>
      <c r="J22" s="370"/>
      <c r="K22" s="371"/>
      <c r="L22" s="371"/>
      <c r="M22" s="372" t="s">
        <v>185</v>
      </c>
      <c r="N22" s="372" t="s">
        <v>186</v>
      </c>
      <c r="O22" s="372" t="s">
        <v>176</v>
      </c>
      <c r="P22" s="371"/>
      <c r="Q22" s="371"/>
      <c r="R22" s="371"/>
      <c r="S22" s="373"/>
      <c r="T22" s="353"/>
      <c r="U22" s="353"/>
      <c r="V22" s="353"/>
    </row>
    <row r="23" spans="1:22" ht="11.25">
      <c r="A23" s="379" t="s">
        <v>27</v>
      </c>
      <c r="B23" s="380" t="s">
        <v>28</v>
      </c>
      <c r="C23" s="381"/>
      <c r="D23" s="381"/>
      <c r="E23" s="381"/>
      <c r="F23" s="382">
        <v>684565415</v>
      </c>
      <c r="G23" s="382">
        <v>1798240972.623</v>
      </c>
      <c r="H23" s="382">
        <v>1798240972.623</v>
      </c>
      <c r="I23" s="382">
        <v>1798240972.623</v>
      </c>
      <c r="J23" s="382"/>
      <c r="K23" s="382"/>
      <c r="L23" s="382"/>
      <c r="M23" s="382"/>
      <c r="N23" s="382"/>
      <c r="O23" s="382"/>
      <c r="P23" s="382"/>
      <c r="Q23" s="382"/>
      <c r="R23" s="382"/>
      <c r="S23" s="383"/>
      <c r="T23" s="353"/>
      <c r="U23" s="353"/>
      <c r="V23" s="353"/>
    </row>
    <row r="24" spans="1:22" ht="22.5">
      <c r="A24" s="388">
        <v>1</v>
      </c>
      <c r="B24" s="374" t="s">
        <v>31</v>
      </c>
      <c r="C24" s="389" t="s">
        <v>9</v>
      </c>
      <c r="D24" s="389" t="s">
        <v>29</v>
      </c>
      <c r="E24" s="389" t="s">
        <v>30</v>
      </c>
      <c r="F24" s="390">
        <v>54000000</v>
      </c>
      <c r="G24" s="390">
        <v>139411537</v>
      </c>
      <c r="H24" s="369">
        <v>139411537</v>
      </c>
      <c r="I24" s="369">
        <v>139411537</v>
      </c>
      <c r="J24" s="390"/>
      <c r="K24" s="390"/>
      <c r="L24" s="390"/>
      <c r="M24" s="390" t="s">
        <v>187</v>
      </c>
      <c r="N24" s="390" t="s">
        <v>175</v>
      </c>
      <c r="O24" s="390" t="s">
        <v>176</v>
      </c>
      <c r="P24" s="390" t="s">
        <v>176</v>
      </c>
      <c r="Q24" s="390" t="s">
        <v>176</v>
      </c>
      <c r="R24" s="390" t="s">
        <v>176</v>
      </c>
      <c r="S24" s="391" t="s">
        <v>176</v>
      </c>
      <c r="T24" s="353"/>
      <c r="U24" s="353"/>
      <c r="V24" s="353"/>
    </row>
    <row r="25" spans="1:22" ht="11.25">
      <c r="A25" s="388">
        <v>2</v>
      </c>
      <c r="B25" s="374" t="s">
        <v>32</v>
      </c>
      <c r="C25" s="389" t="s">
        <v>9</v>
      </c>
      <c r="D25" s="389" t="s">
        <v>64</v>
      </c>
      <c r="E25" s="389" t="s">
        <v>65</v>
      </c>
      <c r="F25" s="390"/>
      <c r="G25" s="390">
        <v>50000000</v>
      </c>
      <c r="H25" s="369">
        <v>50000000</v>
      </c>
      <c r="I25" s="369">
        <v>50000000</v>
      </c>
      <c r="J25" s="390"/>
      <c r="K25" s="390"/>
      <c r="L25" s="390"/>
      <c r="M25" s="390" t="s">
        <v>208</v>
      </c>
      <c r="N25" s="390" t="s">
        <v>180</v>
      </c>
      <c r="O25" s="390" t="s">
        <v>176</v>
      </c>
      <c r="P25" s="390" t="s">
        <v>176</v>
      </c>
      <c r="Q25" s="390" t="s">
        <v>176</v>
      </c>
      <c r="R25" s="390" t="s">
        <v>176</v>
      </c>
      <c r="S25" s="391" t="s">
        <v>176</v>
      </c>
      <c r="T25" s="353"/>
      <c r="U25" s="353"/>
      <c r="V25" s="353"/>
    </row>
    <row r="26" spans="1:22" ht="22.5">
      <c r="A26" s="388">
        <v>3</v>
      </c>
      <c r="B26" s="374" t="s">
        <v>216</v>
      </c>
      <c r="C26" s="389" t="s">
        <v>9</v>
      </c>
      <c r="D26" s="389" t="s">
        <v>64</v>
      </c>
      <c r="E26" s="389" t="s">
        <v>65</v>
      </c>
      <c r="F26" s="390"/>
      <c r="G26" s="390">
        <v>65000000</v>
      </c>
      <c r="H26" s="369">
        <v>65000000</v>
      </c>
      <c r="I26" s="369">
        <v>65000000</v>
      </c>
      <c r="J26" s="390"/>
      <c r="K26" s="390"/>
      <c r="L26" s="390"/>
      <c r="M26" s="390" t="s">
        <v>208</v>
      </c>
      <c r="N26" s="390" t="s">
        <v>207</v>
      </c>
      <c r="O26" s="390" t="s">
        <v>176</v>
      </c>
      <c r="P26" s="390" t="s">
        <v>176</v>
      </c>
      <c r="Q26" s="390"/>
      <c r="R26" s="390"/>
      <c r="S26" s="391"/>
      <c r="T26" s="353"/>
      <c r="U26" s="353"/>
      <c r="V26" s="353"/>
    </row>
    <row r="27" spans="1:22" ht="22.5">
      <c r="A27" s="388">
        <v>4</v>
      </c>
      <c r="B27" s="374" t="s">
        <v>215</v>
      </c>
      <c r="C27" s="389" t="s">
        <v>214</v>
      </c>
      <c r="D27" s="389" t="s">
        <v>64</v>
      </c>
      <c r="E27" s="389" t="s">
        <v>65</v>
      </c>
      <c r="F27" s="390"/>
      <c r="G27" s="390">
        <v>55000000</v>
      </c>
      <c r="H27" s="369">
        <v>55000000</v>
      </c>
      <c r="I27" s="369">
        <v>55000000</v>
      </c>
      <c r="J27" s="390"/>
      <c r="K27" s="390"/>
      <c r="L27" s="390"/>
      <c r="M27" s="390" t="s">
        <v>208</v>
      </c>
      <c r="N27" s="390" t="s">
        <v>207</v>
      </c>
      <c r="O27" s="390" t="s">
        <v>176</v>
      </c>
      <c r="P27" s="390" t="s">
        <v>176</v>
      </c>
      <c r="Q27" s="390"/>
      <c r="R27" s="390"/>
      <c r="S27" s="391"/>
      <c r="T27" s="353"/>
      <c r="U27" s="353"/>
      <c r="V27" s="353"/>
    </row>
    <row r="28" spans="1:22" ht="25.5" customHeight="1">
      <c r="A28" s="388">
        <v>5</v>
      </c>
      <c r="B28" s="374" t="s">
        <v>33</v>
      </c>
      <c r="C28" s="389" t="s">
        <v>9</v>
      </c>
      <c r="D28" s="389" t="s">
        <v>64</v>
      </c>
      <c r="E28" s="389" t="s">
        <v>65</v>
      </c>
      <c r="F28" s="390"/>
      <c r="G28" s="390">
        <v>130000000</v>
      </c>
      <c r="H28" s="369">
        <v>130000000</v>
      </c>
      <c r="I28" s="369">
        <v>130000000</v>
      </c>
      <c r="J28" s="390"/>
      <c r="K28" s="390"/>
      <c r="L28" s="390"/>
      <c r="M28" s="390" t="s">
        <v>175</v>
      </c>
      <c r="N28" s="390" t="s">
        <v>190</v>
      </c>
      <c r="O28" s="390" t="s">
        <v>176</v>
      </c>
      <c r="P28" s="390" t="s">
        <v>176</v>
      </c>
      <c r="Q28" s="390" t="s">
        <v>176</v>
      </c>
      <c r="R28" s="390" t="s">
        <v>176</v>
      </c>
      <c r="S28" s="391" t="s">
        <v>176</v>
      </c>
      <c r="T28" s="353"/>
      <c r="U28" s="353"/>
      <c r="V28" s="353"/>
    </row>
    <row r="29" spans="1:22" ht="25.5" customHeight="1">
      <c r="A29" s="388">
        <v>6</v>
      </c>
      <c r="B29" s="374" t="s">
        <v>102</v>
      </c>
      <c r="C29" s="389" t="s">
        <v>9</v>
      </c>
      <c r="D29" s="389" t="s">
        <v>29</v>
      </c>
      <c r="E29" s="389" t="s">
        <v>30</v>
      </c>
      <c r="F29" s="390"/>
      <c r="G29" s="390">
        <v>88363000</v>
      </c>
      <c r="H29" s="369">
        <v>88363000</v>
      </c>
      <c r="I29" s="369">
        <v>88363000</v>
      </c>
      <c r="J29" s="390"/>
      <c r="K29" s="390"/>
      <c r="L29" s="390"/>
      <c r="M29" s="390" t="s">
        <v>199</v>
      </c>
      <c r="N29" s="390" t="s">
        <v>181</v>
      </c>
      <c r="O29" s="390" t="s">
        <v>176</v>
      </c>
      <c r="P29" s="390" t="s">
        <v>176</v>
      </c>
      <c r="Q29" s="390" t="s">
        <v>176</v>
      </c>
      <c r="R29" s="390" t="s">
        <v>176</v>
      </c>
      <c r="S29" s="391" t="s">
        <v>176</v>
      </c>
      <c r="T29" s="353"/>
      <c r="U29" s="353"/>
      <c r="V29" s="353"/>
    </row>
    <row r="30" spans="1:22" ht="22.5">
      <c r="A30" s="388">
        <v>7</v>
      </c>
      <c r="B30" s="374" t="s">
        <v>96</v>
      </c>
      <c r="C30" s="389" t="s">
        <v>9</v>
      </c>
      <c r="D30" s="389" t="s">
        <v>29</v>
      </c>
      <c r="E30" s="389" t="s">
        <v>30</v>
      </c>
      <c r="F30" s="390"/>
      <c r="G30" s="390">
        <v>12311550</v>
      </c>
      <c r="H30" s="369">
        <v>12311550</v>
      </c>
      <c r="I30" s="369">
        <v>12311550</v>
      </c>
      <c r="J30" s="390"/>
      <c r="K30" s="390"/>
      <c r="L30" s="390"/>
      <c r="M30" s="390" t="s">
        <v>211</v>
      </c>
      <c r="N30" s="390" t="s">
        <v>190</v>
      </c>
      <c r="O30" s="390" t="s">
        <v>176</v>
      </c>
      <c r="P30" s="390" t="s">
        <v>176</v>
      </c>
      <c r="Q30" s="390" t="s">
        <v>176</v>
      </c>
      <c r="R30" s="390" t="s">
        <v>176</v>
      </c>
      <c r="S30" s="391" t="s">
        <v>176</v>
      </c>
      <c r="T30" s="353"/>
      <c r="U30" s="353"/>
      <c r="V30" s="353"/>
    </row>
    <row r="31" spans="1:22" ht="22.5">
      <c r="A31" s="388">
        <v>8</v>
      </c>
      <c r="B31" s="374" t="s">
        <v>97</v>
      </c>
      <c r="C31" s="389" t="s">
        <v>9</v>
      </c>
      <c r="D31" s="389" t="s">
        <v>64</v>
      </c>
      <c r="E31" s="389" t="s">
        <v>65</v>
      </c>
      <c r="F31" s="390"/>
      <c r="G31" s="390">
        <v>3354359</v>
      </c>
      <c r="H31" s="369">
        <v>3354359</v>
      </c>
      <c r="I31" s="369">
        <v>3354359</v>
      </c>
      <c r="J31" s="390"/>
      <c r="K31" s="390"/>
      <c r="L31" s="390"/>
      <c r="M31" s="390" t="s">
        <v>194</v>
      </c>
      <c r="N31" s="390" t="s">
        <v>189</v>
      </c>
      <c r="O31" s="390" t="s">
        <v>176</v>
      </c>
      <c r="P31" s="390" t="s">
        <v>176</v>
      </c>
      <c r="Q31" s="390"/>
      <c r="R31" s="390"/>
      <c r="S31" s="391"/>
      <c r="T31" s="353"/>
      <c r="U31" s="353"/>
      <c r="V31" s="353"/>
    </row>
    <row r="32" spans="1:22" ht="22.5">
      <c r="A32" s="388">
        <v>9</v>
      </c>
      <c r="B32" s="374" t="s">
        <v>98</v>
      </c>
      <c r="C32" s="389" t="s">
        <v>9</v>
      </c>
      <c r="D32" s="389" t="s">
        <v>64</v>
      </c>
      <c r="E32" s="389" t="s">
        <v>65</v>
      </c>
      <c r="F32" s="390"/>
      <c r="G32" s="390">
        <v>434727</v>
      </c>
      <c r="H32" s="369">
        <v>434727</v>
      </c>
      <c r="I32" s="369">
        <v>434727</v>
      </c>
      <c r="J32" s="390"/>
      <c r="K32" s="390"/>
      <c r="L32" s="390"/>
      <c r="M32" s="390" t="s">
        <v>194</v>
      </c>
      <c r="N32" s="390" t="s">
        <v>189</v>
      </c>
      <c r="O32" s="390" t="s">
        <v>176</v>
      </c>
      <c r="P32" s="390" t="s">
        <v>176</v>
      </c>
      <c r="Q32" s="390"/>
      <c r="R32" s="390"/>
      <c r="S32" s="391"/>
      <c r="T32" s="353"/>
      <c r="U32" s="353"/>
      <c r="V32" s="353"/>
    </row>
    <row r="33" spans="1:22" ht="22.5">
      <c r="A33" s="388">
        <v>10</v>
      </c>
      <c r="B33" s="374" t="s">
        <v>99</v>
      </c>
      <c r="C33" s="389" t="s">
        <v>9</v>
      </c>
      <c r="D33" s="389" t="s">
        <v>29</v>
      </c>
      <c r="E33" s="389" t="s">
        <v>30</v>
      </c>
      <c r="F33" s="390"/>
      <c r="G33" s="390">
        <v>2316493</v>
      </c>
      <c r="H33" s="369">
        <v>2316493</v>
      </c>
      <c r="I33" s="369">
        <v>2316493</v>
      </c>
      <c r="J33" s="390"/>
      <c r="K33" s="390"/>
      <c r="L33" s="390"/>
      <c r="M33" s="390" t="s">
        <v>211</v>
      </c>
      <c r="N33" s="390" t="s">
        <v>180</v>
      </c>
      <c r="O33" s="390" t="s">
        <v>176</v>
      </c>
      <c r="P33" s="390" t="s">
        <v>176</v>
      </c>
      <c r="Q33" s="390" t="s">
        <v>176</v>
      </c>
      <c r="R33" s="390" t="s">
        <v>176</v>
      </c>
      <c r="S33" s="391" t="s">
        <v>176</v>
      </c>
      <c r="T33" s="353"/>
      <c r="U33" s="353"/>
      <c r="V33" s="353"/>
    </row>
    <row r="34" spans="1:22" ht="22.5">
      <c r="A34" s="388">
        <v>11</v>
      </c>
      <c r="B34" s="374" t="s">
        <v>121</v>
      </c>
      <c r="C34" s="389" t="s">
        <v>9</v>
      </c>
      <c r="D34" s="389" t="s">
        <v>29</v>
      </c>
      <c r="E34" s="389" t="s">
        <v>30</v>
      </c>
      <c r="F34" s="390"/>
      <c r="G34" s="390">
        <v>2157524</v>
      </c>
      <c r="H34" s="369">
        <v>2157524</v>
      </c>
      <c r="I34" s="369">
        <v>2157524</v>
      </c>
      <c r="J34" s="390"/>
      <c r="K34" s="390"/>
      <c r="L34" s="390"/>
      <c r="M34" s="390" t="s">
        <v>211</v>
      </c>
      <c r="N34" s="390" t="s">
        <v>180</v>
      </c>
      <c r="O34" s="390" t="s">
        <v>176</v>
      </c>
      <c r="P34" s="390" t="s">
        <v>176</v>
      </c>
      <c r="Q34" s="390" t="s">
        <v>176</v>
      </c>
      <c r="R34" s="390" t="s">
        <v>176</v>
      </c>
      <c r="S34" s="391" t="s">
        <v>176</v>
      </c>
      <c r="T34" s="353"/>
      <c r="U34" s="353"/>
      <c r="V34" s="353"/>
    </row>
    <row r="35" spans="1:22" ht="22.5">
      <c r="A35" s="388">
        <v>12</v>
      </c>
      <c r="B35" s="374" t="s">
        <v>151</v>
      </c>
      <c r="C35" s="389" t="s">
        <v>9</v>
      </c>
      <c r="D35" s="389" t="s">
        <v>29</v>
      </c>
      <c r="E35" s="389" t="s">
        <v>30</v>
      </c>
      <c r="F35" s="390"/>
      <c r="G35" s="390">
        <v>6441392</v>
      </c>
      <c r="H35" s="369">
        <v>6441392</v>
      </c>
      <c r="I35" s="369">
        <v>6441392</v>
      </c>
      <c r="J35" s="390"/>
      <c r="K35" s="390"/>
      <c r="L35" s="390"/>
      <c r="M35" s="390" t="s">
        <v>211</v>
      </c>
      <c r="N35" s="390" t="s">
        <v>180</v>
      </c>
      <c r="O35" s="390" t="s">
        <v>176</v>
      </c>
      <c r="P35" s="390" t="s">
        <v>176</v>
      </c>
      <c r="Q35" s="390" t="s">
        <v>176</v>
      </c>
      <c r="R35" s="390" t="s">
        <v>176</v>
      </c>
      <c r="S35" s="391" t="s">
        <v>176</v>
      </c>
      <c r="T35" s="353"/>
      <c r="U35" s="353"/>
      <c r="V35" s="353"/>
    </row>
    <row r="36" spans="1:22" ht="22.5">
      <c r="A36" s="388">
        <v>13</v>
      </c>
      <c r="B36" s="374" t="s">
        <v>100</v>
      </c>
      <c r="C36" s="389" t="s">
        <v>9</v>
      </c>
      <c r="D36" s="389" t="s">
        <v>64</v>
      </c>
      <c r="E36" s="389" t="s">
        <v>65</v>
      </c>
      <c r="F36" s="390"/>
      <c r="G36" s="390">
        <v>15009694</v>
      </c>
      <c r="H36" s="369">
        <v>15009694</v>
      </c>
      <c r="I36" s="369">
        <v>15009694</v>
      </c>
      <c r="J36" s="390"/>
      <c r="K36" s="390"/>
      <c r="L36" s="390"/>
      <c r="M36" s="390" t="s">
        <v>194</v>
      </c>
      <c r="N36" s="390" t="s">
        <v>189</v>
      </c>
      <c r="O36" s="390" t="s">
        <v>176</v>
      </c>
      <c r="P36" s="390" t="s">
        <v>176</v>
      </c>
      <c r="Q36" s="390"/>
      <c r="R36" s="390"/>
      <c r="S36" s="391"/>
      <c r="T36" s="353"/>
      <c r="U36" s="353"/>
      <c r="V36" s="353"/>
    </row>
    <row r="37" spans="1:22" ht="11.25">
      <c r="A37" s="388">
        <v>14</v>
      </c>
      <c r="B37" s="374" t="s">
        <v>101</v>
      </c>
      <c r="C37" s="389" t="s">
        <v>9</v>
      </c>
      <c r="D37" s="389" t="s">
        <v>64</v>
      </c>
      <c r="E37" s="389" t="s">
        <v>65</v>
      </c>
      <c r="F37" s="390"/>
      <c r="G37" s="390">
        <v>4554483.293</v>
      </c>
      <c r="H37" s="369">
        <v>4554483.293</v>
      </c>
      <c r="I37" s="369">
        <v>4554483.293</v>
      </c>
      <c r="J37" s="390"/>
      <c r="K37" s="390"/>
      <c r="L37" s="390"/>
      <c r="M37" s="390" t="s">
        <v>194</v>
      </c>
      <c r="N37" s="390" t="s">
        <v>189</v>
      </c>
      <c r="O37" s="390" t="s">
        <v>176</v>
      </c>
      <c r="P37" s="390" t="s">
        <v>176</v>
      </c>
      <c r="Q37" s="390"/>
      <c r="R37" s="390"/>
      <c r="S37" s="391"/>
      <c r="T37" s="353"/>
      <c r="U37" s="353"/>
      <c r="V37" s="353"/>
    </row>
    <row r="38" spans="1:22" ht="22.5">
      <c r="A38" s="388">
        <v>15</v>
      </c>
      <c r="B38" s="374" t="s">
        <v>112</v>
      </c>
      <c r="C38" s="389" t="s">
        <v>9</v>
      </c>
      <c r="D38" s="389" t="s">
        <v>29</v>
      </c>
      <c r="E38" s="389" t="s">
        <v>105</v>
      </c>
      <c r="F38" s="390"/>
      <c r="G38" s="390">
        <v>3650000</v>
      </c>
      <c r="H38" s="369">
        <v>3650000</v>
      </c>
      <c r="I38" s="369">
        <v>3650000</v>
      </c>
      <c r="J38" s="390"/>
      <c r="K38" s="390"/>
      <c r="L38" s="390"/>
      <c r="M38" s="390" t="s">
        <v>199</v>
      </c>
      <c r="N38" s="390" t="s">
        <v>190</v>
      </c>
      <c r="O38" s="390" t="s">
        <v>176</v>
      </c>
      <c r="P38" s="390" t="s">
        <v>176</v>
      </c>
      <c r="Q38" s="390" t="s">
        <v>176</v>
      </c>
      <c r="R38" s="390" t="s">
        <v>176</v>
      </c>
      <c r="S38" s="391" t="s">
        <v>176</v>
      </c>
      <c r="T38" s="353"/>
      <c r="U38" s="353"/>
      <c r="V38" s="353"/>
    </row>
    <row r="39" spans="1:22" ht="11.25">
      <c r="A39" s="388">
        <v>16</v>
      </c>
      <c r="B39" s="374" t="s">
        <v>113</v>
      </c>
      <c r="C39" s="389" t="s">
        <v>9</v>
      </c>
      <c r="D39" s="389" t="s">
        <v>64</v>
      </c>
      <c r="E39" s="389" t="s">
        <v>65</v>
      </c>
      <c r="F39" s="390"/>
      <c r="G39" s="390">
        <v>2710000</v>
      </c>
      <c r="H39" s="369">
        <v>2710000</v>
      </c>
      <c r="I39" s="369">
        <v>2710000</v>
      </c>
      <c r="J39" s="390"/>
      <c r="K39" s="390"/>
      <c r="L39" s="390"/>
      <c r="M39" s="390" t="s">
        <v>208</v>
      </c>
      <c r="N39" s="390" t="s">
        <v>190</v>
      </c>
      <c r="O39" s="390" t="s">
        <v>176</v>
      </c>
      <c r="P39" s="390" t="s">
        <v>176</v>
      </c>
      <c r="Q39" s="390" t="s">
        <v>176</v>
      </c>
      <c r="R39" s="390"/>
      <c r="S39" s="391"/>
      <c r="T39" s="353"/>
      <c r="U39" s="353"/>
      <c r="V39" s="353"/>
    </row>
    <row r="40" spans="1:22" ht="22.5">
      <c r="A40" s="388">
        <v>17</v>
      </c>
      <c r="B40" s="374" t="s">
        <v>95</v>
      </c>
      <c r="C40" s="389" t="s">
        <v>18</v>
      </c>
      <c r="D40" s="389" t="s">
        <v>29</v>
      </c>
      <c r="E40" s="389" t="s">
        <v>40</v>
      </c>
      <c r="F40" s="390"/>
      <c r="G40" s="390">
        <v>6000000</v>
      </c>
      <c r="H40" s="369">
        <v>6000000</v>
      </c>
      <c r="I40" s="369">
        <v>6000000</v>
      </c>
      <c r="J40" s="390"/>
      <c r="K40" s="390"/>
      <c r="L40" s="390"/>
      <c r="M40" s="390" t="s">
        <v>208</v>
      </c>
      <c r="N40" s="390" t="s">
        <v>190</v>
      </c>
      <c r="O40" s="390" t="s">
        <v>176</v>
      </c>
      <c r="P40" s="390" t="s">
        <v>176</v>
      </c>
      <c r="Q40" s="390" t="s">
        <v>176</v>
      </c>
      <c r="R40" s="390" t="s">
        <v>176</v>
      </c>
      <c r="S40" s="391" t="s">
        <v>176</v>
      </c>
      <c r="T40" s="353"/>
      <c r="U40" s="353"/>
      <c r="V40" s="353"/>
    </row>
    <row r="41" spans="1:22" ht="22.5">
      <c r="A41" s="388">
        <v>18</v>
      </c>
      <c r="B41" s="374" t="s">
        <v>34</v>
      </c>
      <c r="C41" s="389" t="s">
        <v>18</v>
      </c>
      <c r="D41" s="389" t="s">
        <v>29</v>
      </c>
      <c r="E41" s="389" t="s">
        <v>30</v>
      </c>
      <c r="F41" s="390">
        <v>189172154</v>
      </c>
      <c r="G41" s="390">
        <v>133519099</v>
      </c>
      <c r="H41" s="369">
        <v>133519099</v>
      </c>
      <c r="I41" s="369">
        <v>133519099</v>
      </c>
      <c r="J41" s="390"/>
      <c r="K41" s="390"/>
      <c r="L41" s="390"/>
      <c r="M41" s="390" t="s">
        <v>191</v>
      </c>
      <c r="N41" s="390" t="s">
        <v>192</v>
      </c>
      <c r="O41" s="390" t="s">
        <v>176</v>
      </c>
      <c r="P41" s="390" t="s">
        <v>176</v>
      </c>
      <c r="Q41" s="390" t="s">
        <v>176</v>
      </c>
      <c r="R41" s="390" t="s">
        <v>176</v>
      </c>
      <c r="S41" s="391" t="s">
        <v>176</v>
      </c>
      <c r="T41" s="353"/>
      <c r="U41" s="353"/>
      <c r="V41" s="353"/>
    </row>
    <row r="42" spans="1:22" ht="22.5">
      <c r="A42" s="388">
        <v>19</v>
      </c>
      <c r="B42" s="374" t="s">
        <v>35</v>
      </c>
      <c r="C42" s="389" t="s">
        <v>19</v>
      </c>
      <c r="D42" s="389" t="s">
        <v>29</v>
      </c>
      <c r="E42" s="389" t="s">
        <v>30</v>
      </c>
      <c r="F42" s="390">
        <v>50000000</v>
      </c>
      <c r="G42" s="390">
        <v>42730547</v>
      </c>
      <c r="H42" s="369">
        <v>42730547</v>
      </c>
      <c r="I42" s="369">
        <v>42730547</v>
      </c>
      <c r="J42" s="390"/>
      <c r="K42" s="390"/>
      <c r="L42" s="390"/>
      <c r="M42" s="390" t="s">
        <v>188</v>
      </c>
      <c r="N42" s="390" t="s">
        <v>175</v>
      </c>
      <c r="O42" s="390" t="s">
        <v>176</v>
      </c>
      <c r="P42" s="390" t="s">
        <v>176</v>
      </c>
      <c r="Q42" s="390" t="s">
        <v>176</v>
      </c>
      <c r="R42" s="390" t="s">
        <v>176</v>
      </c>
      <c r="S42" s="391" t="s">
        <v>176</v>
      </c>
      <c r="T42" s="353"/>
      <c r="U42" s="353"/>
      <c r="V42" s="353"/>
    </row>
    <row r="43" spans="1:22" ht="22.5">
      <c r="A43" s="388">
        <v>20</v>
      </c>
      <c r="B43" s="374" t="s">
        <v>36</v>
      </c>
      <c r="C43" s="389" t="s">
        <v>37</v>
      </c>
      <c r="D43" s="389" t="s">
        <v>29</v>
      </c>
      <c r="E43" s="389" t="s">
        <v>30</v>
      </c>
      <c r="F43" s="390"/>
      <c r="G43" s="390">
        <v>27000000</v>
      </c>
      <c r="H43" s="369">
        <v>27000000</v>
      </c>
      <c r="I43" s="369">
        <v>27000000</v>
      </c>
      <c r="J43" s="390"/>
      <c r="K43" s="390"/>
      <c r="L43" s="390"/>
      <c r="M43" s="390" t="s">
        <v>193</v>
      </c>
      <c r="N43" s="390" t="s">
        <v>194</v>
      </c>
      <c r="O43" s="390" t="s">
        <v>176</v>
      </c>
      <c r="P43" s="390" t="s">
        <v>176</v>
      </c>
      <c r="Q43" s="390" t="s">
        <v>176</v>
      </c>
      <c r="R43" s="390" t="s">
        <v>176</v>
      </c>
      <c r="S43" s="391" t="s">
        <v>176</v>
      </c>
      <c r="T43" s="353"/>
      <c r="U43" s="353"/>
      <c r="V43" s="353"/>
    </row>
    <row r="44" spans="1:22" ht="22.5">
      <c r="A44" s="388">
        <v>21</v>
      </c>
      <c r="B44" s="374" t="s">
        <v>114</v>
      </c>
      <c r="C44" s="389" t="s">
        <v>11</v>
      </c>
      <c r="D44" s="389" t="s">
        <v>64</v>
      </c>
      <c r="E44" s="389" t="s">
        <v>65</v>
      </c>
      <c r="F44" s="390"/>
      <c r="G44" s="390">
        <v>8263945.51</v>
      </c>
      <c r="H44" s="369">
        <v>8263945.51</v>
      </c>
      <c r="I44" s="369">
        <v>8263945.51</v>
      </c>
      <c r="J44" s="390"/>
      <c r="K44" s="390"/>
      <c r="L44" s="390"/>
      <c r="M44" s="390" t="s">
        <v>199</v>
      </c>
      <c r="N44" s="390" t="s">
        <v>207</v>
      </c>
      <c r="O44" s="390" t="s">
        <v>176</v>
      </c>
      <c r="P44" s="390" t="s">
        <v>176</v>
      </c>
      <c r="Q44" s="390" t="s">
        <v>176</v>
      </c>
      <c r="R44" s="390" t="s">
        <v>176</v>
      </c>
      <c r="S44" s="391" t="s">
        <v>176</v>
      </c>
      <c r="T44" s="353"/>
      <c r="U44" s="353"/>
      <c r="V44" s="353"/>
    </row>
    <row r="45" spans="1:22" ht="22.5">
      <c r="A45" s="388">
        <v>22</v>
      </c>
      <c r="B45" s="374" t="s">
        <v>115</v>
      </c>
      <c r="C45" s="389" t="s">
        <v>11</v>
      </c>
      <c r="D45" s="389" t="s">
        <v>64</v>
      </c>
      <c r="E45" s="389" t="s">
        <v>65</v>
      </c>
      <c r="F45" s="390"/>
      <c r="G45" s="390">
        <v>2670000</v>
      </c>
      <c r="H45" s="369">
        <v>2670000</v>
      </c>
      <c r="I45" s="369">
        <v>2670000</v>
      </c>
      <c r="J45" s="390"/>
      <c r="K45" s="390"/>
      <c r="L45" s="390"/>
      <c r="M45" s="390" t="s">
        <v>208</v>
      </c>
      <c r="N45" s="390" t="s">
        <v>206</v>
      </c>
      <c r="O45" s="390" t="s">
        <v>176</v>
      </c>
      <c r="P45" s="390" t="s">
        <v>176</v>
      </c>
      <c r="Q45" s="390"/>
      <c r="R45" s="390"/>
      <c r="S45" s="391"/>
      <c r="T45" s="353"/>
      <c r="U45" s="353"/>
      <c r="V45" s="353"/>
    </row>
    <row r="46" spans="1:22" ht="11.25">
      <c r="A46" s="388">
        <v>23</v>
      </c>
      <c r="B46" s="374" t="s">
        <v>122</v>
      </c>
      <c r="C46" s="389" t="s">
        <v>11</v>
      </c>
      <c r="D46" s="389" t="s">
        <v>64</v>
      </c>
      <c r="E46" s="389" t="s">
        <v>65</v>
      </c>
      <c r="F46" s="390"/>
      <c r="G46" s="390">
        <v>6215921</v>
      </c>
      <c r="H46" s="369">
        <v>6215921</v>
      </c>
      <c r="I46" s="369">
        <v>6215921</v>
      </c>
      <c r="J46" s="390"/>
      <c r="K46" s="390"/>
      <c r="L46" s="390"/>
      <c r="M46" s="390" t="s">
        <v>211</v>
      </c>
      <c r="N46" s="390" t="s">
        <v>180</v>
      </c>
      <c r="O46" s="390" t="s">
        <v>176</v>
      </c>
      <c r="P46" s="390" t="s">
        <v>176</v>
      </c>
      <c r="Q46" s="390" t="s">
        <v>176</v>
      </c>
      <c r="R46" s="390" t="s">
        <v>176</v>
      </c>
      <c r="S46" s="391"/>
      <c r="T46" s="353"/>
      <c r="U46" s="353"/>
      <c r="V46" s="353"/>
    </row>
    <row r="47" spans="1:22" ht="11.25">
      <c r="A47" s="388">
        <v>24</v>
      </c>
      <c r="B47" s="374" t="s">
        <v>124</v>
      </c>
      <c r="C47" s="389" t="s">
        <v>11</v>
      </c>
      <c r="D47" s="389" t="s">
        <v>64</v>
      </c>
      <c r="E47" s="389" t="s">
        <v>123</v>
      </c>
      <c r="F47" s="390"/>
      <c r="G47" s="390">
        <v>34267351</v>
      </c>
      <c r="H47" s="369">
        <v>34267351</v>
      </c>
      <c r="I47" s="369">
        <v>34267351</v>
      </c>
      <c r="J47" s="390"/>
      <c r="K47" s="390"/>
      <c r="L47" s="390"/>
      <c r="M47" s="390" t="s">
        <v>199</v>
      </c>
      <c r="N47" s="390" t="s">
        <v>212</v>
      </c>
      <c r="O47" s="390" t="s">
        <v>176</v>
      </c>
      <c r="P47" s="390" t="s">
        <v>176</v>
      </c>
      <c r="Q47" s="390" t="s">
        <v>176</v>
      </c>
      <c r="R47" s="390" t="s">
        <v>176</v>
      </c>
      <c r="S47" s="391" t="s">
        <v>176</v>
      </c>
      <c r="T47" s="353"/>
      <c r="U47" s="353"/>
      <c r="V47" s="353"/>
    </row>
    <row r="48" spans="1:22" ht="22.5">
      <c r="A48" s="388">
        <v>25</v>
      </c>
      <c r="B48" s="374" t="s">
        <v>106</v>
      </c>
      <c r="C48" s="389" t="s">
        <v>19</v>
      </c>
      <c r="D48" s="389" t="s">
        <v>29</v>
      </c>
      <c r="E48" s="389" t="s">
        <v>40</v>
      </c>
      <c r="F48" s="390"/>
      <c r="G48" s="390">
        <v>29479385.26</v>
      </c>
      <c r="H48" s="369">
        <v>29479385.26</v>
      </c>
      <c r="I48" s="369">
        <v>29479385.26</v>
      </c>
      <c r="J48" s="390"/>
      <c r="K48" s="390"/>
      <c r="L48" s="390"/>
      <c r="M48" s="390" t="s">
        <v>211</v>
      </c>
      <c r="N48" s="390" t="s">
        <v>207</v>
      </c>
      <c r="O48" s="390" t="s">
        <v>176</v>
      </c>
      <c r="P48" s="390" t="s">
        <v>176</v>
      </c>
      <c r="Q48" s="390" t="s">
        <v>176</v>
      </c>
      <c r="R48" s="390" t="s">
        <v>176</v>
      </c>
      <c r="S48" s="391" t="s">
        <v>176</v>
      </c>
      <c r="T48" s="353"/>
      <c r="U48" s="353"/>
      <c r="V48" s="353"/>
    </row>
    <row r="49" spans="1:22" ht="22.5">
      <c r="A49" s="388">
        <v>26</v>
      </c>
      <c r="B49" s="374" t="s">
        <v>107</v>
      </c>
      <c r="C49" s="389" t="s">
        <v>19</v>
      </c>
      <c r="D49" s="389" t="s">
        <v>29</v>
      </c>
      <c r="E49" s="389" t="s">
        <v>105</v>
      </c>
      <c r="F49" s="390"/>
      <c r="G49" s="390">
        <v>2619738.56</v>
      </c>
      <c r="H49" s="369">
        <v>2619738.56</v>
      </c>
      <c r="I49" s="369">
        <v>2619738.56</v>
      </c>
      <c r="J49" s="390"/>
      <c r="K49" s="390"/>
      <c r="L49" s="390"/>
      <c r="M49" s="390" t="s">
        <v>199</v>
      </c>
      <c r="N49" s="390" t="s">
        <v>190</v>
      </c>
      <c r="O49" s="390" t="s">
        <v>176</v>
      </c>
      <c r="P49" s="390" t="s">
        <v>176</v>
      </c>
      <c r="Q49" s="390" t="s">
        <v>176</v>
      </c>
      <c r="R49" s="390" t="s">
        <v>176</v>
      </c>
      <c r="S49" s="391" t="s">
        <v>176</v>
      </c>
      <c r="T49" s="353"/>
      <c r="U49" s="353"/>
      <c r="V49" s="353"/>
    </row>
    <row r="50" spans="1:22" ht="22.5">
      <c r="A50" s="388">
        <v>27</v>
      </c>
      <c r="B50" s="374" t="s">
        <v>116</v>
      </c>
      <c r="C50" s="389" t="s">
        <v>69</v>
      </c>
      <c r="D50" s="389" t="s">
        <v>64</v>
      </c>
      <c r="E50" s="389" t="s">
        <v>93</v>
      </c>
      <c r="F50" s="390"/>
      <c r="G50" s="390">
        <v>5900000</v>
      </c>
      <c r="H50" s="369">
        <v>5900000</v>
      </c>
      <c r="I50" s="369">
        <v>5900000</v>
      </c>
      <c r="J50" s="390"/>
      <c r="K50" s="390"/>
      <c r="L50" s="390"/>
      <c r="M50" s="390" t="s">
        <v>199</v>
      </c>
      <c r="N50" s="390" t="s">
        <v>207</v>
      </c>
      <c r="O50" s="390" t="s">
        <v>176</v>
      </c>
      <c r="P50" s="390" t="s">
        <v>176</v>
      </c>
      <c r="Q50" s="390" t="s">
        <v>176</v>
      </c>
      <c r="R50" s="390"/>
      <c r="S50" s="391"/>
      <c r="T50" s="353"/>
      <c r="U50" s="353"/>
      <c r="V50" s="353"/>
    </row>
    <row r="51" spans="1:22" ht="22.5">
      <c r="A51" s="388">
        <v>28</v>
      </c>
      <c r="B51" s="374" t="s">
        <v>117</v>
      </c>
      <c r="C51" s="389" t="s">
        <v>94</v>
      </c>
      <c r="D51" s="389" t="s">
        <v>29</v>
      </c>
      <c r="E51" s="389" t="s">
        <v>40</v>
      </c>
      <c r="F51" s="390"/>
      <c r="G51" s="390">
        <v>101100000</v>
      </c>
      <c r="H51" s="369">
        <v>101100000</v>
      </c>
      <c r="I51" s="369">
        <v>101100000</v>
      </c>
      <c r="J51" s="390"/>
      <c r="K51" s="390"/>
      <c r="L51" s="390"/>
      <c r="M51" s="390" t="s">
        <v>211</v>
      </c>
      <c r="N51" s="390" t="s">
        <v>181</v>
      </c>
      <c r="O51" s="390" t="s">
        <v>176</v>
      </c>
      <c r="P51" s="390" t="s">
        <v>176</v>
      </c>
      <c r="Q51" s="390" t="s">
        <v>176</v>
      </c>
      <c r="R51" s="390" t="s">
        <v>176</v>
      </c>
      <c r="S51" s="391" t="s">
        <v>176</v>
      </c>
      <c r="T51" s="353"/>
      <c r="U51" s="353"/>
      <c r="V51" s="353"/>
    </row>
    <row r="52" spans="1:22" ht="22.5">
      <c r="A52" s="388">
        <v>29</v>
      </c>
      <c r="B52" s="374" t="s">
        <v>104</v>
      </c>
      <c r="C52" s="389" t="s">
        <v>39</v>
      </c>
      <c r="D52" s="389" t="s">
        <v>29</v>
      </c>
      <c r="E52" s="389" t="s">
        <v>105</v>
      </c>
      <c r="F52" s="390"/>
      <c r="G52" s="390">
        <v>11341194</v>
      </c>
      <c r="H52" s="369">
        <v>11341194</v>
      </c>
      <c r="I52" s="369">
        <v>11341194</v>
      </c>
      <c r="J52" s="390"/>
      <c r="K52" s="390"/>
      <c r="L52" s="390"/>
      <c r="M52" s="390" t="s">
        <v>208</v>
      </c>
      <c r="N52" s="390" t="s">
        <v>207</v>
      </c>
      <c r="O52" s="390" t="s">
        <v>176</v>
      </c>
      <c r="P52" s="390" t="s">
        <v>176</v>
      </c>
      <c r="Q52" s="390" t="s">
        <v>176</v>
      </c>
      <c r="R52" s="390" t="s">
        <v>176</v>
      </c>
      <c r="S52" s="391" t="s">
        <v>176</v>
      </c>
      <c r="T52" s="353"/>
      <c r="U52" s="353"/>
      <c r="V52" s="353"/>
    </row>
    <row r="53" spans="1:22" ht="22.5">
      <c r="A53" s="388">
        <v>30</v>
      </c>
      <c r="B53" s="374" t="s">
        <v>139</v>
      </c>
      <c r="C53" s="389" t="s">
        <v>119</v>
      </c>
      <c r="D53" s="389" t="s">
        <v>29</v>
      </c>
      <c r="E53" s="389" t="s">
        <v>40</v>
      </c>
      <c r="F53" s="390"/>
      <c r="G53" s="390">
        <v>200000000</v>
      </c>
      <c r="H53" s="369">
        <v>200000000</v>
      </c>
      <c r="I53" s="369">
        <v>200000000</v>
      </c>
      <c r="J53" s="390"/>
      <c r="K53" s="390"/>
      <c r="L53" s="390"/>
      <c r="M53" s="390" t="s">
        <v>199</v>
      </c>
      <c r="N53" s="390" t="s">
        <v>181</v>
      </c>
      <c r="O53" s="390" t="s">
        <v>176</v>
      </c>
      <c r="P53" s="390" t="s">
        <v>176</v>
      </c>
      <c r="Q53" s="390" t="s">
        <v>176</v>
      </c>
      <c r="R53" s="390" t="s">
        <v>176</v>
      </c>
      <c r="S53" s="391" t="s">
        <v>176</v>
      </c>
      <c r="T53" s="353"/>
      <c r="U53" s="353"/>
      <c r="V53" s="353"/>
    </row>
    <row r="54" spans="1:22" ht="22.5">
      <c r="A54" s="388">
        <v>31</v>
      </c>
      <c r="B54" s="374" t="s">
        <v>38</v>
      </c>
      <c r="C54" s="389" t="s">
        <v>39</v>
      </c>
      <c r="D54" s="389" t="s">
        <v>29</v>
      </c>
      <c r="E54" s="389" t="s">
        <v>30</v>
      </c>
      <c r="F54" s="390">
        <v>116393261</v>
      </c>
      <c r="G54" s="390">
        <v>236095509</v>
      </c>
      <c r="H54" s="369">
        <v>236095509</v>
      </c>
      <c r="I54" s="369">
        <v>236095509</v>
      </c>
      <c r="J54" s="390"/>
      <c r="K54" s="390"/>
      <c r="L54" s="390"/>
      <c r="M54" s="390" t="s">
        <v>174</v>
      </c>
      <c r="N54" s="390" t="s">
        <v>179</v>
      </c>
      <c r="O54" s="390" t="s">
        <v>176</v>
      </c>
      <c r="P54" s="390" t="s">
        <v>176</v>
      </c>
      <c r="Q54" s="390" t="s">
        <v>176</v>
      </c>
      <c r="R54" s="390" t="s">
        <v>176</v>
      </c>
      <c r="S54" s="391" t="s">
        <v>176</v>
      </c>
      <c r="T54" s="353"/>
      <c r="U54" s="353"/>
      <c r="V54" s="353"/>
    </row>
    <row r="55" spans="1:22" ht="11.25">
      <c r="A55" s="388">
        <v>32</v>
      </c>
      <c r="B55" s="374" t="s">
        <v>90</v>
      </c>
      <c r="C55" s="389" t="s">
        <v>39</v>
      </c>
      <c r="D55" s="389" t="s">
        <v>29</v>
      </c>
      <c r="E55" s="389" t="s">
        <v>93</v>
      </c>
      <c r="F55" s="390"/>
      <c r="G55" s="390">
        <v>11000000</v>
      </c>
      <c r="H55" s="369">
        <v>11000000</v>
      </c>
      <c r="I55" s="369">
        <v>11000000</v>
      </c>
      <c r="J55" s="390"/>
      <c r="K55" s="390"/>
      <c r="L55" s="390"/>
      <c r="M55" s="390" t="s">
        <v>199</v>
      </c>
      <c r="N55" s="390" t="s">
        <v>207</v>
      </c>
      <c r="O55" s="390" t="s">
        <v>176</v>
      </c>
      <c r="P55" s="390" t="s">
        <v>176</v>
      </c>
      <c r="Q55" s="390" t="s">
        <v>176</v>
      </c>
      <c r="R55" s="390"/>
      <c r="S55" s="391"/>
      <c r="T55" s="353"/>
      <c r="U55" s="353"/>
      <c r="V55" s="353"/>
    </row>
    <row r="56" spans="1:22" ht="11.25">
      <c r="A56" s="388">
        <v>33</v>
      </c>
      <c r="B56" s="374" t="s">
        <v>91</v>
      </c>
      <c r="C56" s="389" t="s">
        <v>39</v>
      </c>
      <c r="D56" s="389" t="s">
        <v>29</v>
      </c>
      <c r="E56" s="389" t="s">
        <v>93</v>
      </c>
      <c r="F56" s="390"/>
      <c r="G56" s="390">
        <v>12043599</v>
      </c>
      <c r="H56" s="369">
        <v>12043599</v>
      </c>
      <c r="I56" s="369">
        <v>12043599</v>
      </c>
      <c r="J56" s="390"/>
      <c r="K56" s="390"/>
      <c r="L56" s="390"/>
      <c r="M56" s="390" t="s">
        <v>199</v>
      </c>
      <c r="N56" s="390" t="s">
        <v>207</v>
      </c>
      <c r="O56" s="390" t="s">
        <v>176</v>
      </c>
      <c r="P56" s="390" t="s">
        <v>176</v>
      </c>
      <c r="Q56" s="390" t="s">
        <v>176</v>
      </c>
      <c r="R56" s="390"/>
      <c r="S56" s="391"/>
      <c r="T56" s="353"/>
      <c r="U56" s="353"/>
      <c r="V56" s="353"/>
    </row>
    <row r="57" spans="1:22" ht="11.25">
      <c r="A57" s="388">
        <v>34</v>
      </c>
      <c r="B57" s="374" t="s">
        <v>92</v>
      </c>
      <c r="C57" s="389" t="s">
        <v>39</v>
      </c>
      <c r="D57" s="389" t="s">
        <v>64</v>
      </c>
      <c r="E57" s="389" t="s">
        <v>93</v>
      </c>
      <c r="F57" s="390"/>
      <c r="G57" s="390">
        <v>28928262</v>
      </c>
      <c r="H57" s="369">
        <v>28928262</v>
      </c>
      <c r="I57" s="369">
        <v>28928262</v>
      </c>
      <c r="J57" s="390"/>
      <c r="K57" s="390"/>
      <c r="L57" s="390"/>
      <c r="M57" s="390" t="s">
        <v>199</v>
      </c>
      <c r="N57" s="390" t="s">
        <v>207</v>
      </c>
      <c r="O57" s="390" t="s">
        <v>176</v>
      </c>
      <c r="P57" s="390" t="s">
        <v>176</v>
      </c>
      <c r="Q57" s="390" t="s">
        <v>176</v>
      </c>
      <c r="R57" s="390"/>
      <c r="S57" s="391"/>
      <c r="T57" s="353"/>
      <c r="U57" s="353"/>
      <c r="V57" s="353"/>
    </row>
    <row r="58" spans="1:22" ht="22.5">
      <c r="A58" s="388">
        <v>35</v>
      </c>
      <c r="B58" s="374" t="s">
        <v>41</v>
      </c>
      <c r="C58" s="389" t="s">
        <v>42</v>
      </c>
      <c r="D58" s="389" t="s">
        <v>29</v>
      </c>
      <c r="E58" s="389" t="s">
        <v>30</v>
      </c>
      <c r="F58" s="390">
        <v>275000000</v>
      </c>
      <c r="G58" s="390">
        <v>318351662</v>
      </c>
      <c r="H58" s="369">
        <v>318351662</v>
      </c>
      <c r="I58" s="369">
        <v>318351662</v>
      </c>
      <c r="J58" s="390"/>
      <c r="K58" s="390"/>
      <c r="L58" s="390"/>
      <c r="M58" s="390" t="s">
        <v>187</v>
      </c>
      <c r="N58" s="390" t="s">
        <v>179</v>
      </c>
      <c r="O58" s="390" t="s">
        <v>176</v>
      </c>
      <c r="P58" s="390" t="s">
        <v>176</v>
      </c>
      <c r="Q58" s="390" t="s">
        <v>176</v>
      </c>
      <c r="R58" s="390" t="s">
        <v>176</v>
      </c>
      <c r="S58" s="391" t="s">
        <v>176</v>
      </c>
      <c r="T58" s="353"/>
      <c r="U58" s="353"/>
      <c r="V58" s="353"/>
    </row>
    <row r="59" spans="1:22" ht="11.25">
      <c r="A59" s="392" t="s">
        <v>43</v>
      </c>
      <c r="B59" s="380" t="s">
        <v>44</v>
      </c>
      <c r="C59" s="381"/>
      <c r="D59" s="381"/>
      <c r="E59" s="381"/>
      <c r="F59" s="382">
        <v>0</v>
      </c>
      <c r="G59" s="382">
        <v>500000000</v>
      </c>
      <c r="H59" s="382">
        <v>918662433.35</v>
      </c>
      <c r="I59" s="382">
        <v>500000000</v>
      </c>
      <c r="J59" s="382">
        <v>418662433.35</v>
      </c>
      <c r="K59" s="382"/>
      <c r="L59" s="382"/>
      <c r="M59" s="382"/>
      <c r="N59" s="382"/>
      <c r="O59" s="382"/>
      <c r="P59" s="382"/>
      <c r="Q59" s="382"/>
      <c r="R59" s="382"/>
      <c r="S59" s="383"/>
      <c r="T59" s="353"/>
      <c r="U59" s="353"/>
      <c r="V59" s="353"/>
    </row>
    <row r="60" spans="1:22" ht="11.25">
      <c r="A60" s="364">
        <v>1</v>
      </c>
      <c r="B60" s="374" t="s">
        <v>45</v>
      </c>
      <c r="C60" s="375" t="s">
        <v>9</v>
      </c>
      <c r="D60" s="375" t="s">
        <v>64</v>
      </c>
      <c r="E60" s="393" t="s">
        <v>65</v>
      </c>
      <c r="F60" s="394"/>
      <c r="G60" s="368">
        <v>150000000</v>
      </c>
      <c r="H60" s="369">
        <v>150000000</v>
      </c>
      <c r="I60" s="369">
        <v>150000000</v>
      </c>
      <c r="J60" s="370"/>
      <c r="K60" s="371"/>
      <c r="L60" s="371"/>
      <c r="M60" s="372" t="s">
        <v>195</v>
      </c>
      <c r="N60" s="372" t="s">
        <v>181</v>
      </c>
      <c r="O60" s="372" t="s">
        <v>176</v>
      </c>
      <c r="P60" s="372" t="s">
        <v>176</v>
      </c>
      <c r="Q60" s="372" t="s">
        <v>176</v>
      </c>
      <c r="R60" s="372" t="s">
        <v>176</v>
      </c>
      <c r="S60" s="386"/>
      <c r="T60" s="353"/>
      <c r="U60" s="353"/>
      <c r="V60" s="353"/>
    </row>
    <row r="61" spans="1:22" ht="22.5">
      <c r="A61" s="364">
        <v>2</v>
      </c>
      <c r="B61" s="374" t="s">
        <v>46</v>
      </c>
      <c r="C61" s="375" t="s">
        <v>9</v>
      </c>
      <c r="D61" s="375" t="s">
        <v>66</v>
      </c>
      <c r="E61" s="393" t="s">
        <v>30</v>
      </c>
      <c r="F61" s="394"/>
      <c r="G61" s="368">
        <v>250000000</v>
      </c>
      <c r="H61" s="369">
        <v>250000000</v>
      </c>
      <c r="I61" s="369">
        <v>250000000</v>
      </c>
      <c r="J61" s="370"/>
      <c r="K61" s="371"/>
      <c r="L61" s="371"/>
      <c r="M61" s="372" t="s">
        <v>195</v>
      </c>
      <c r="N61" s="372" t="s">
        <v>181</v>
      </c>
      <c r="O61" s="372" t="s">
        <v>176</v>
      </c>
      <c r="P61" s="372" t="s">
        <v>176</v>
      </c>
      <c r="Q61" s="372" t="s">
        <v>176</v>
      </c>
      <c r="R61" s="372" t="s">
        <v>176</v>
      </c>
      <c r="S61" s="386"/>
      <c r="T61" s="353"/>
      <c r="U61" s="353"/>
      <c r="V61" s="353"/>
    </row>
    <row r="62" spans="1:22" ht="11.25">
      <c r="A62" s="364">
        <v>3</v>
      </c>
      <c r="B62" s="374" t="s">
        <v>143</v>
      </c>
      <c r="C62" s="375" t="s">
        <v>18</v>
      </c>
      <c r="D62" s="375"/>
      <c r="E62" s="393"/>
      <c r="F62" s="394"/>
      <c r="G62" s="368">
        <v>100000000</v>
      </c>
      <c r="H62" s="369">
        <v>100000000</v>
      </c>
      <c r="I62" s="369">
        <v>100000000</v>
      </c>
      <c r="J62" s="370"/>
      <c r="K62" s="371"/>
      <c r="L62" s="371"/>
      <c r="M62" s="372"/>
      <c r="N62" s="372"/>
      <c r="O62" s="372"/>
      <c r="P62" s="372"/>
      <c r="Q62" s="372"/>
      <c r="R62" s="372"/>
      <c r="S62" s="386"/>
      <c r="T62" s="353"/>
      <c r="U62" s="353"/>
      <c r="V62" s="353"/>
    </row>
    <row r="63" spans="1:22" ht="11.25">
      <c r="A63" s="364">
        <v>4</v>
      </c>
      <c r="B63" s="374" t="s">
        <v>196</v>
      </c>
      <c r="C63" s="375"/>
      <c r="D63" s="375"/>
      <c r="E63" s="393"/>
      <c r="F63" s="394"/>
      <c r="G63" s="368"/>
      <c r="H63" s="369">
        <v>418662433.35</v>
      </c>
      <c r="I63" s="369">
        <v>0</v>
      </c>
      <c r="J63" s="378">
        <v>418662433.35</v>
      </c>
      <c r="K63" s="371"/>
      <c r="L63" s="371"/>
      <c r="M63" s="372"/>
      <c r="N63" s="372"/>
      <c r="O63" s="372"/>
      <c r="P63" s="372"/>
      <c r="Q63" s="372"/>
      <c r="R63" s="372"/>
      <c r="S63" s="386"/>
      <c r="T63" s="353"/>
      <c r="U63" s="353"/>
      <c r="V63" s="353"/>
    </row>
    <row r="64" spans="1:22" ht="11.25">
      <c r="A64" s="392" t="s">
        <v>47</v>
      </c>
      <c r="B64" s="380" t="s">
        <v>48</v>
      </c>
      <c r="C64" s="381"/>
      <c r="D64" s="381"/>
      <c r="E64" s="381"/>
      <c r="F64" s="382">
        <v>171683610.30999988</v>
      </c>
      <c r="G64" s="382">
        <v>1059205516.69</v>
      </c>
      <c r="H64" s="382">
        <v>1059205516.69</v>
      </c>
      <c r="I64" s="382">
        <v>1059205516.69</v>
      </c>
      <c r="J64" s="382">
        <v>0</v>
      </c>
      <c r="K64" s="382"/>
      <c r="L64" s="382"/>
      <c r="M64" s="382"/>
      <c r="N64" s="382"/>
      <c r="O64" s="382"/>
      <c r="P64" s="382"/>
      <c r="Q64" s="382"/>
      <c r="R64" s="382"/>
      <c r="S64" s="383"/>
      <c r="T64" s="353"/>
      <c r="U64" s="353"/>
      <c r="V64" s="353"/>
    </row>
    <row r="65" spans="1:22" ht="22.5">
      <c r="A65" s="364">
        <v>1</v>
      </c>
      <c r="B65" s="374" t="s">
        <v>49</v>
      </c>
      <c r="C65" s="375" t="s">
        <v>69</v>
      </c>
      <c r="D65" s="375" t="s">
        <v>29</v>
      </c>
      <c r="E65" s="375" t="s">
        <v>40</v>
      </c>
      <c r="F65" s="376">
        <v>39922221</v>
      </c>
      <c r="G65" s="376">
        <v>66302329</v>
      </c>
      <c r="H65" s="369">
        <v>66302329</v>
      </c>
      <c r="I65" s="369">
        <v>66302329</v>
      </c>
      <c r="J65" s="370"/>
      <c r="K65" s="371"/>
      <c r="L65" s="371"/>
      <c r="M65" s="372" t="s">
        <v>197</v>
      </c>
      <c r="N65" s="372" t="s">
        <v>175</v>
      </c>
      <c r="O65" s="372" t="s">
        <v>176</v>
      </c>
      <c r="P65" s="372" t="s">
        <v>176</v>
      </c>
      <c r="Q65" s="372" t="s">
        <v>176</v>
      </c>
      <c r="R65" s="372" t="s">
        <v>176</v>
      </c>
      <c r="S65" s="386" t="s">
        <v>176</v>
      </c>
      <c r="T65" s="353"/>
      <c r="U65" s="353"/>
      <c r="V65" s="353"/>
    </row>
    <row r="66" spans="1:22" ht="22.5">
      <c r="A66" s="364">
        <v>2</v>
      </c>
      <c r="B66" s="374" t="s">
        <v>50</v>
      </c>
      <c r="C66" s="375" t="s">
        <v>42</v>
      </c>
      <c r="D66" s="375" t="s">
        <v>67</v>
      </c>
      <c r="E66" s="375" t="s">
        <v>68</v>
      </c>
      <c r="F66" s="376">
        <v>65814644.3099999</v>
      </c>
      <c r="G66" s="376">
        <v>89592612.69000012</v>
      </c>
      <c r="H66" s="369">
        <v>89592612.69000012</v>
      </c>
      <c r="I66" s="369">
        <v>89592612.69000012</v>
      </c>
      <c r="J66" s="370"/>
      <c r="K66" s="371"/>
      <c r="L66" s="371"/>
      <c r="M66" s="372" t="s">
        <v>198</v>
      </c>
      <c r="N66" s="372" t="s">
        <v>199</v>
      </c>
      <c r="O66" s="372" t="s">
        <v>176</v>
      </c>
      <c r="P66" s="372" t="s">
        <v>176</v>
      </c>
      <c r="Q66" s="372" t="s">
        <v>176</v>
      </c>
      <c r="R66" s="372" t="s">
        <v>176</v>
      </c>
      <c r="S66" s="386" t="s">
        <v>176</v>
      </c>
      <c r="T66" s="353"/>
      <c r="U66" s="353"/>
      <c r="V66" s="353"/>
    </row>
    <row r="67" spans="1:22" ht="22.5">
      <c r="A67" s="364">
        <v>3</v>
      </c>
      <c r="B67" s="374" t="s">
        <v>103</v>
      </c>
      <c r="C67" s="375" t="s">
        <v>42</v>
      </c>
      <c r="D67" s="375" t="s">
        <v>67</v>
      </c>
      <c r="E67" s="375" t="s">
        <v>68</v>
      </c>
      <c r="F67" s="376"/>
      <c r="G67" s="376">
        <v>2900208</v>
      </c>
      <c r="H67" s="369">
        <v>2900208</v>
      </c>
      <c r="I67" s="369">
        <v>2900208</v>
      </c>
      <c r="J67" s="370"/>
      <c r="K67" s="371"/>
      <c r="L67" s="371"/>
      <c r="M67" s="372" t="s">
        <v>206</v>
      </c>
      <c r="N67" s="372" t="s">
        <v>209</v>
      </c>
      <c r="O67" s="372" t="s">
        <v>176</v>
      </c>
      <c r="P67" s="372" t="s">
        <v>176</v>
      </c>
      <c r="Q67" s="372" t="s">
        <v>176</v>
      </c>
      <c r="R67" s="372" t="s">
        <v>176</v>
      </c>
      <c r="S67" s="386" t="s">
        <v>176</v>
      </c>
      <c r="T67" s="353"/>
      <c r="U67" s="353"/>
      <c r="V67" s="353"/>
    </row>
    <row r="68" spans="1:22" ht="22.5">
      <c r="A68" s="364">
        <v>4</v>
      </c>
      <c r="B68" s="374" t="s">
        <v>152</v>
      </c>
      <c r="C68" s="375" t="s">
        <v>9</v>
      </c>
      <c r="D68" s="375" t="s">
        <v>67</v>
      </c>
      <c r="E68" s="375" t="s">
        <v>68</v>
      </c>
      <c r="F68" s="376"/>
      <c r="G68" s="376">
        <v>11250000</v>
      </c>
      <c r="H68" s="369">
        <v>11250000</v>
      </c>
      <c r="I68" s="369">
        <v>11250000</v>
      </c>
      <c r="J68" s="370"/>
      <c r="K68" s="371"/>
      <c r="L68" s="371"/>
      <c r="M68" s="372" t="s">
        <v>208</v>
      </c>
      <c r="N68" s="372" t="s">
        <v>190</v>
      </c>
      <c r="O68" s="372" t="s">
        <v>176</v>
      </c>
      <c r="P68" s="372" t="s">
        <v>176</v>
      </c>
      <c r="Q68" s="372" t="s">
        <v>176</v>
      </c>
      <c r="R68" s="372" t="s">
        <v>176</v>
      </c>
      <c r="S68" s="386" t="s">
        <v>176</v>
      </c>
      <c r="T68" s="353"/>
      <c r="U68" s="353"/>
      <c r="V68" s="353"/>
    </row>
    <row r="69" spans="1:22" ht="22.5">
      <c r="A69" s="364">
        <v>5</v>
      </c>
      <c r="B69" s="374" t="s">
        <v>111</v>
      </c>
      <c r="C69" s="375" t="s">
        <v>9</v>
      </c>
      <c r="D69" s="375" t="s">
        <v>67</v>
      </c>
      <c r="E69" s="375" t="s">
        <v>68</v>
      </c>
      <c r="F69" s="376"/>
      <c r="G69" s="376">
        <v>830000</v>
      </c>
      <c r="H69" s="369">
        <v>830000</v>
      </c>
      <c r="I69" s="369">
        <v>830000</v>
      </c>
      <c r="J69" s="370"/>
      <c r="K69" s="371"/>
      <c r="L69" s="371"/>
      <c r="M69" s="372" t="s">
        <v>208</v>
      </c>
      <c r="N69" s="372" t="s">
        <v>206</v>
      </c>
      <c r="O69" s="372" t="s">
        <v>176</v>
      </c>
      <c r="P69" s="372" t="s">
        <v>176</v>
      </c>
      <c r="Q69" s="372" t="s">
        <v>176</v>
      </c>
      <c r="R69" s="372" t="s">
        <v>176</v>
      </c>
      <c r="S69" s="386" t="s">
        <v>176</v>
      </c>
      <c r="T69" s="353"/>
      <c r="U69" s="353"/>
      <c r="V69" s="353"/>
    </row>
    <row r="70" spans="1:22" ht="11.25">
      <c r="A70" s="364">
        <v>6</v>
      </c>
      <c r="B70" s="374" t="s">
        <v>144</v>
      </c>
      <c r="C70" s="375" t="s">
        <v>9</v>
      </c>
      <c r="D70" s="375" t="s">
        <v>67</v>
      </c>
      <c r="E70" s="375" t="s">
        <v>68</v>
      </c>
      <c r="F70" s="376"/>
      <c r="G70" s="376">
        <v>350000000</v>
      </c>
      <c r="H70" s="369">
        <v>350000000</v>
      </c>
      <c r="I70" s="369">
        <v>350000000</v>
      </c>
      <c r="J70" s="370"/>
      <c r="K70" s="371"/>
      <c r="L70" s="371"/>
      <c r="M70" s="372" t="s">
        <v>206</v>
      </c>
      <c r="N70" s="372" t="s">
        <v>181</v>
      </c>
      <c r="O70" s="372" t="s">
        <v>176</v>
      </c>
      <c r="P70" s="372" t="s">
        <v>176</v>
      </c>
      <c r="Q70" s="372" t="s">
        <v>176</v>
      </c>
      <c r="R70" s="372" t="s">
        <v>176</v>
      </c>
      <c r="S70" s="386" t="s">
        <v>176</v>
      </c>
      <c r="T70" s="353"/>
      <c r="U70" s="353"/>
      <c r="V70" s="353"/>
    </row>
    <row r="71" spans="1:22" ht="11.25">
      <c r="A71" s="364">
        <v>7</v>
      </c>
      <c r="B71" s="374" t="s">
        <v>51</v>
      </c>
      <c r="C71" s="375" t="s">
        <v>39</v>
      </c>
      <c r="D71" s="375" t="s">
        <v>67</v>
      </c>
      <c r="E71" s="375" t="s">
        <v>68</v>
      </c>
      <c r="F71" s="376">
        <v>65946745</v>
      </c>
      <c r="G71" s="376">
        <v>138330367</v>
      </c>
      <c r="H71" s="369">
        <v>138330367</v>
      </c>
      <c r="I71" s="369">
        <v>138330367</v>
      </c>
      <c r="J71" s="370"/>
      <c r="K71" s="371"/>
      <c r="L71" s="371"/>
      <c r="M71" s="372" t="s">
        <v>197</v>
      </c>
      <c r="N71" s="372" t="s">
        <v>175</v>
      </c>
      <c r="O71" s="372" t="s">
        <v>176</v>
      </c>
      <c r="P71" s="372" t="s">
        <v>176</v>
      </c>
      <c r="Q71" s="372" t="s">
        <v>176</v>
      </c>
      <c r="R71" s="372" t="s">
        <v>176</v>
      </c>
      <c r="S71" s="386" t="s">
        <v>176</v>
      </c>
      <c r="T71" s="353"/>
      <c r="U71" s="353"/>
      <c r="V71" s="353"/>
    </row>
    <row r="72" spans="1:22" ht="11.25">
      <c r="A72" s="364">
        <v>8</v>
      </c>
      <c r="B72" s="374" t="s">
        <v>146</v>
      </c>
      <c r="C72" s="375" t="s">
        <v>11</v>
      </c>
      <c r="D72" s="375" t="s">
        <v>67</v>
      </c>
      <c r="E72" s="375" t="s">
        <v>68</v>
      </c>
      <c r="F72" s="376"/>
      <c r="G72" s="376">
        <v>240000000</v>
      </c>
      <c r="H72" s="369">
        <v>240000000</v>
      </c>
      <c r="I72" s="369">
        <v>240000000</v>
      </c>
      <c r="J72" s="370"/>
      <c r="K72" s="371"/>
      <c r="L72" s="371"/>
      <c r="M72" s="372" t="s">
        <v>206</v>
      </c>
      <c r="N72" s="372" t="s">
        <v>181</v>
      </c>
      <c r="O72" s="372" t="s">
        <v>176</v>
      </c>
      <c r="P72" s="372" t="s">
        <v>176</v>
      </c>
      <c r="Q72" s="372" t="s">
        <v>176</v>
      </c>
      <c r="R72" s="372" t="s">
        <v>176</v>
      </c>
      <c r="S72" s="386" t="s">
        <v>176</v>
      </c>
      <c r="T72" s="353"/>
      <c r="U72" s="353"/>
      <c r="V72" s="353"/>
    </row>
    <row r="73" spans="1:22" ht="11.25">
      <c r="A73" s="364">
        <v>9</v>
      </c>
      <c r="B73" s="374" t="s">
        <v>147</v>
      </c>
      <c r="C73" s="375" t="s">
        <v>138</v>
      </c>
      <c r="D73" s="375" t="s">
        <v>67</v>
      </c>
      <c r="E73" s="375" t="s">
        <v>68</v>
      </c>
      <c r="F73" s="376"/>
      <c r="G73" s="376">
        <v>160000000</v>
      </c>
      <c r="H73" s="369">
        <v>160000000</v>
      </c>
      <c r="I73" s="369">
        <v>160000000</v>
      </c>
      <c r="J73" s="370"/>
      <c r="K73" s="371"/>
      <c r="L73" s="371"/>
      <c r="M73" s="372" t="s">
        <v>206</v>
      </c>
      <c r="N73" s="372" t="s">
        <v>181</v>
      </c>
      <c r="O73" s="372" t="s">
        <v>176</v>
      </c>
      <c r="P73" s="372" t="s">
        <v>176</v>
      </c>
      <c r="Q73" s="372" t="s">
        <v>176</v>
      </c>
      <c r="R73" s="372" t="s">
        <v>176</v>
      </c>
      <c r="S73" s="386" t="s">
        <v>176</v>
      </c>
      <c r="T73" s="353"/>
      <c r="U73" s="353"/>
      <c r="V73" s="353"/>
    </row>
    <row r="74" spans="1:22" ht="11.25">
      <c r="A74" s="379" t="s">
        <v>52</v>
      </c>
      <c r="B74" s="380" t="s">
        <v>53</v>
      </c>
      <c r="C74" s="381"/>
      <c r="D74" s="381"/>
      <c r="E74" s="381"/>
      <c r="F74" s="382">
        <v>286700000</v>
      </c>
      <c r="G74" s="382">
        <v>376936514</v>
      </c>
      <c r="H74" s="382">
        <v>570914990</v>
      </c>
      <c r="I74" s="382">
        <v>376936514</v>
      </c>
      <c r="J74" s="382">
        <v>193978476</v>
      </c>
      <c r="K74" s="382"/>
      <c r="L74" s="382"/>
      <c r="M74" s="382"/>
      <c r="N74" s="382"/>
      <c r="O74" s="382"/>
      <c r="P74" s="382"/>
      <c r="Q74" s="382"/>
      <c r="R74" s="382"/>
      <c r="S74" s="383"/>
      <c r="T74" s="353"/>
      <c r="U74" s="353"/>
      <c r="V74" s="353"/>
    </row>
    <row r="75" spans="1:22" ht="11.25">
      <c r="A75" s="364">
        <v>1</v>
      </c>
      <c r="B75" s="374" t="s">
        <v>54</v>
      </c>
      <c r="C75" s="375" t="s">
        <v>37</v>
      </c>
      <c r="D75" s="375"/>
      <c r="E75" s="375"/>
      <c r="F75" s="376">
        <v>286700000</v>
      </c>
      <c r="G75" s="368">
        <v>26936514</v>
      </c>
      <c r="H75" s="369">
        <v>26936514</v>
      </c>
      <c r="I75" s="369">
        <v>26936514</v>
      </c>
      <c r="J75" s="370"/>
      <c r="K75" s="371"/>
      <c r="L75" s="371"/>
      <c r="M75" s="372"/>
      <c r="N75" s="372"/>
      <c r="O75" s="371"/>
      <c r="P75" s="371"/>
      <c r="Q75" s="371"/>
      <c r="R75" s="371"/>
      <c r="S75" s="373"/>
      <c r="T75" s="353"/>
      <c r="U75" s="353"/>
      <c r="V75" s="353"/>
    </row>
    <row r="76" spans="1:22" ht="11.25">
      <c r="A76" s="364">
        <v>2</v>
      </c>
      <c r="B76" s="374" t="s">
        <v>55</v>
      </c>
      <c r="C76" s="375" t="s">
        <v>22</v>
      </c>
      <c r="D76" s="375"/>
      <c r="E76" s="375"/>
      <c r="F76" s="376"/>
      <c r="G76" s="395">
        <v>200000000</v>
      </c>
      <c r="H76" s="369">
        <v>200000000</v>
      </c>
      <c r="I76" s="369">
        <v>200000000</v>
      </c>
      <c r="J76" s="370"/>
      <c r="K76" s="371"/>
      <c r="L76" s="371"/>
      <c r="M76" s="372"/>
      <c r="N76" s="372"/>
      <c r="O76" s="371"/>
      <c r="P76" s="371"/>
      <c r="Q76" s="371"/>
      <c r="R76" s="371"/>
      <c r="S76" s="373"/>
      <c r="T76" s="353"/>
      <c r="U76" s="353"/>
      <c r="V76" s="353"/>
    </row>
    <row r="77" spans="1:22" ht="11.25">
      <c r="A77" s="364">
        <v>3</v>
      </c>
      <c r="B77" s="374" t="s">
        <v>118</v>
      </c>
      <c r="C77" s="375" t="s">
        <v>22</v>
      </c>
      <c r="D77" s="375"/>
      <c r="E77" s="375"/>
      <c r="F77" s="376"/>
      <c r="G77" s="395">
        <v>150000000</v>
      </c>
      <c r="H77" s="369">
        <v>150000000</v>
      </c>
      <c r="I77" s="369">
        <v>150000000</v>
      </c>
      <c r="J77" s="370"/>
      <c r="K77" s="371"/>
      <c r="L77" s="371"/>
      <c r="M77" s="372"/>
      <c r="N77" s="372"/>
      <c r="O77" s="371"/>
      <c r="P77" s="371"/>
      <c r="Q77" s="371"/>
      <c r="R77" s="371"/>
      <c r="S77" s="373"/>
      <c r="T77" s="353"/>
      <c r="U77" s="353"/>
      <c r="V77" s="353"/>
    </row>
    <row r="78" spans="1:22" ht="11.25">
      <c r="A78" s="364">
        <v>4</v>
      </c>
      <c r="B78" s="374" t="s">
        <v>200</v>
      </c>
      <c r="C78" s="375"/>
      <c r="D78" s="375"/>
      <c r="E78" s="375"/>
      <c r="F78" s="376"/>
      <c r="G78" s="395"/>
      <c r="H78" s="369">
        <v>193978476</v>
      </c>
      <c r="I78" s="369">
        <v>0</v>
      </c>
      <c r="J78" s="378">
        <v>193978476</v>
      </c>
      <c r="K78" s="371"/>
      <c r="L78" s="371"/>
      <c r="M78" s="372"/>
      <c r="N78" s="372"/>
      <c r="O78" s="371"/>
      <c r="P78" s="371"/>
      <c r="Q78" s="371"/>
      <c r="R78" s="371"/>
      <c r="S78" s="373"/>
      <c r="T78" s="353"/>
      <c r="U78" s="353"/>
      <c r="V78" s="353"/>
    </row>
    <row r="79" spans="1:22" ht="11.25">
      <c r="A79" s="379" t="s">
        <v>56</v>
      </c>
      <c r="B79" s="380" t="s">
        <v>57</v>
      </c>
      <c r="C79" s="381"/>
      <c r="D79" s="381"/>
      <c r="E79" s="381"/>
      <c r="F79" s="382">
        <v>0</v>
      </c>
      <c r="G79" s="382">
        <v>1380000000</v>
      </c>
      <c r="H79" s="382">
        <v>1380000000</v>
      </c>
      <c r="I79" s="382">
        <v>1380000000</v>
      </c>
      <c r="J79" s="382"/>
      <c r="K79" s="382"/>
      <c r="L79" s="382"/>
      <c r="M79" s="382"/>
      <c r="N79" s="382"/>
      <c r="O79" s="382"/>
      <c r="P79" s="382"/>
      <c r="Q79" s="382"/>
      <c r="R79" s="382"/>
      <c r="S79" s="383"/>
      <c r="T79" s="353"/>
      <c r="U79" s="353"/>
      <c r="V79" s="353"/>
    </row>
    <row r="80" spans="1:22" ht="22.5">
      <c r="A80" s="396">
        <v>1</v>
      </c>
      <c r="B80" s="374" t="s">
        <v>129</v>
      </c>
      <c r="C80" s="397" t="s">
        <v>22</v>
      </c>
      <c r="D80" s="397"/>
      <c r="E80" s="397"/>
      <c r="F80" s="376"/>
      <c r="G80" s="377">
        <v>980000000</v>
      </c>
      <c r="H80" s="369">
        <v>980000000</v>
      </c>
      <c r="I80" s="369">
        <v>980000000</v>
      </c>
      <c r="J80" s="370"/>
      <c r="K80" s="371"/>
      <c r="L80" s="371"/>
      <c r="M80" s="372" t="s">
        <v>175</v>
      </c>
      <c r="N80" s="372" t="s">
        <v>201</v>
      </c>
      <c r="O80" s="371"/>
      <c r="P80" s="371"/>
      <c r="Q80" s="371"/>
      <c r="R80" s="372" t="s">
        <v>176</v>
      </c>
      <c r="S80" s="373"/>
      <c r="T80" s="353"/>
      <c r="U80" s="353"/>
      <c r="V80" s="353"/>
    </row>
    <row r="81" spans="1:22" ht="11.25">
      <c r="A81" s="396">
        <v>2</v>
      </c>
      <c r="B81" s="374" t="s">
        <v>153</v>
      </c>
      <c r="C81" s="397" t="s">
        <v>22</v>
      </c>
      <c r="D81" s="397"/>
      <c r="E81" s="397"/>
      <c r="F81" s="376"/>
      <c r="G81" s="377">
        <v>200000000</v>
      </c>
      <c r="H81" s="369">
        <v>200000000</v>
      </c>
      <c r="I81" s="369">
        <v>200000000</v>
      </c>
      <c r="J81" s="370"/>
      <c r="K81" s="371"/>
      <c r="L81" s="371"/>
      <c r="M81" s="372" t="s">
        <v>206</v>
      </c>
      <c r="N81" s="372" t="s">
        <v>210</v>
      </c>
      <c r="O81" s="371"/>
      <c r="P81" s="371"/>
      <c r="Q81" s="371"/>
      <c r="R81" s="372"/>
      <c r="S81" s="373"/>
      <c r="T81" s="353"/>
      <c r="U81" s="353"/>
      <c r="V81" s="353"/>
    </row>
    <row r="82" spans="1:22" ht="11.25">
      <c r="A82" s="396">
        <v>3</v>
      </c>
      <c r="B82" s="374" t="s">
        <v>154</v>
      </c>
      <c r="C82" s="397" t="s">
        <v>22</v>
      </c>
      <c r="D82" s="397"/>
      <c r="E82" s="397"/>
      <c r="F82" s="376"/>
      <c r="G82" s="377">
        <v>200000000</v>
      </c>
      <c r="H82" s="369">
        <v>200000000</v>
      </c>
      <c r="I82" s="369">
        <v>200000000</v>
      </c>
      <c r="J82" s="370"/>
      <c r="K82" s="371"/>
      <c r="L82" s="371"/>
      <c r="M82" s="372" t="s">
        <v>208</v>
      </c>
      <c r="N82" s="372" t="s">
        <v>190</v>
      </c>
      <c r="O82" s="371"/>
      <c r="P82" s="371"/>
      <c r="Q82" s="371"/>
      <c r="R82" s="372"/>
      <c r="S82" s="373"/>
      <c r="T82" s="353"/>
      <c r="U82" s="353"/>
      <c r="V82" s="353"/>
    </row>
    <row r="83" spans="1:22" ht="11.25">
      <c r="A83" s="379" t="s">
        <v>61</v>
      </c>
      <c r="B83" s="398" t="s">
        <v>58</v>
      </c>
      <c r="C83" s="381" t="s">
        <v>22</v>
      </c>
      <c r="D83" s="381"/>
      <c r="E83" s="381"/>
      <c r="F83" s="382">
        <v>230000000</v>
      </c>
      <c r="G83" s="382">
        <v>179201438.68056875</v>
      </c>
      <c r="H83" s="382">
        <v>179201438.68056875</v>
      </c>
      <c r="I83" s="382">
        <v>179201438.68056875</v>
      </c>
      <c r="J83" s="382"/>
      <c r="K83" s="382"/>
      <c r="L83" s="382"/>
      <c r="M83" s="382"/>
      <c r="N83" s="382"/>
      <c r="O83" s="382"/>
      <c r="P83" s="382"/>
      <c r="Q83" s="382"/>
      <c r="R83" s="382"/>
      <c r="S83" s="383"/>
      <c r="T83" s="353"/>
      <c r="U83" s="353"/>
      <c r="V83" s="353"/>
    </row>
    <row r="84" spans="1:19" s="404" customFormat="1" ht="11.25">
      <c r="A84" s="364">
        <v>1</v>
      </c>
      <c r="B84" s="399" t="s">
        <v>73</v>
      </c>
      <c r="C84" s="397" t="s">
        <v>22</v>
      </c>
      <c r="D84" s="397"/>
      <c r="E84" s="397"/>
      <c r="F84" s="376">
        <v>230000000</v>
      </c>
      <c r="G84" s="376">
        <v>103022214.68056875</v>
      </c>
      <c r="H84" s="376">
        <v>103022214.68056875</v>
      </c>
      <c r="I84" s="376">
        <v>103022214.68056875</v>
      </c>
      <c r="J84" s="400"/>
      <c r="K84" s="401"/>
      <c r="L84" s="401"/>
      <c r="M84" s="402"/>
      <c r="N84" s="402"/>
      <c r="O84" s="401"/>
      <c r="P84" s="401"/>
      <c r="Q84" s="401"/>
      <c r="R84" s="401"/>
      <c r="S84" s="403"/>
    </row>
    <row r="85" spans="1:19" s="404" customFormat="1" ht="11.25">
      <c r="A85" s="364">
        <v>2</v>
      </c>
      <c r="B85" s="399" t="s">
        <v>74</v>
      </c>
      <c r="C85" s="397" t="s">
        <v>22</v>
      </c>
      <c r="D85" s="397"/>
      <c r="E85" s="397"/>
      <c r="F85" s="376"/>
      <c r="G85" s="376">
        <v>76179224</v>
      </c>
      <c r="H85" s="376">
        <v>76179224</v>
      </c>
      <c r="I85" s="376">
        <v>76179224</v>
      </c>
      <c r="J85" s="400"/>
      <c r="K85" s="401"/>
      <c r="L85" s="401"/>
      <c r="M85" s="402"/>
      <c r="N85" s="402"/>
      <c r="O85" s="401"/>
      <c r="P85" s="401"/>
      <c r="Q85" s="401"/>
      <c r="R85" s="401"/>
      <c r="S85" s="403"/>
    </row>
    <row r="86" spans="1:22" ht="11.25">
      <c r="A86" s="392" t="s">
        <v>62</v>
      </c>
      <c r="B86" s="405" t="s">
        <v>59</v>
      </c>
      <c r="C86" s="381" t="s">
        <v>22</v>
      </c>
      <c r="D86" s="381"/>
      <c r="E86" s="381"/>
      <c r="F86" s="382">
        <v>747856573.276221</v>
      </c>
      <c r="G86" s="382">
        <v>1347314548.9345362</v>
      </c>
      <c r="H86" s="382">
        <v>1347314548.9345362</v>
      </c>
      <c r="I86" s="382">
        <v>1347314548.9345362</v>
      </c>
      <c r="J86" s="382"/>
      <c r="K86" s="382"/>
      <c r="L86" s="382"/>
      <c r="M86" s="382"/>
      <c r="N86" s="382"/>
      <c r="O86" s="382"/>
      <c r="P86" s="382"/>
      <c r="Q86" s="382"/>
      <c r="R86" s="382"/>
      <c r="S86" s="383"/>
      <c r="T86" s="353"/>
      <c r="U86" s="353"/>
      <c r="V86" s="353"/>
    </row>
    <row r="87" spans="1:19" s="404" customFormat="1" ht="11.25">
      <c r="A87" s="406">
        <v>1</v>
      </c>
      <c r="B87" s="407" t="s">
        <v>73</v>
      </c>
      <c r="C87" s="408" t="s">
        <v>22</v>
      </c>
      <c r="D87" s="408"/>
      <c r="E87" s="408"/>
      <c r="F87" s="409">
        <v>747856573.276221</v>
      </c>
      <c r="G87" s="410">
        <v>647314548.9345362</v>
      </c>
      <c r="H87" s="409">
        <v>647314548.9345362</v>
      </c>
      <c r="I87" s="410">
        <v>647314548.9345362</v>
      </c>
      <c r="J87" s="410"/>
      <c r="K87" s="410"/>
      <c r="L87" s="410"/>
      <c r="M87" s="410"/>
      <c r="N87" s="410"/>
      <c r="O87" s="410"/>
      <c r="P87" s="410"/>
      <c r="Q87" s="410"/>
      <c r="R87" s="410"/>
      <c r="S87" s="411"/>
    </row>
    <row r="88" spans="1:19" s="404" customFormat="1" ht="11.25">
      <c r="A88" s="406">
        <v>2</v>
      </c>
      <c r="B88" s="407" t="s">
        <v>74</v>
      </c>
      <c r="C88" s="408" t="s">
        <v>22</v>
      </c>
      <c r="D88" s="408"/>
      <c r="E88" s="408"/>
      <c r="F88" s="409"/>
      <c r="G88" s="410">
        <v>700000000</v>
      </c>
      <c r="H88" s="409">
        <v>700000000</v>
      </c>
      <c r="I88" s="410">
        <v>700000000</v>
      </c>
      <c r="J88" s="410"/>
      <c r="K88" s="410"/>
      <c r="L88" s="410"/>
      <c r="M88" s="410"/>
      <c r="N88" s="410"/>
      <c r="O88" s="410"/>
      <c r="P88" s="410"/>
      <c r="Q88" s="410"/>
      <c r="R88" s="410"/>
      <c r="S88" s="411"/>
    </row>
    <row r="89" spans="1:19" s="404" customFormat="1" ht="22.5">
      <c r="A89" s="412">
        <v>2.1</v>
      </c>
      <c r="B89" s="407" t="s">
        <v>126</v>
      </c>
      <c r="C89" s="408" t="s">
        <v>22</v>
      </c>
      <c r="D89" s="408"/>
      <c r="E89" s="408"/>
      <c r="F89" s="409"/>
      <c r="G89" s="413">
        <v>212318337.5</v>
      </c>
      <c r="H89" s="409"/>
      <c r="I89" s="409">
        <v>212318337.5</v>
      </c>
      <c r="J89" s="410"/>
      <c r="K89" s="410"/>
      <c r="L89" s="410"/>
      <c r="M89" s="410"/>
      <c r="N89" s="410"/>
      <c r="O89" s="410"/>
      <c r="P89" s="410"/>
      <c r="Q89" s="410"/>
      <c r="R89" s="410"/>
      <c r="S89" s="411"/>
    </row>
    <row r="90" spans="1:19" s="404" customFormat="1" ht="11.25">
      <c r="A90" s="412">
        <v>2.2</v>
      </c>
      <c r="B90" s="407" t="s">
        <v>125</v>
      </c>
      <c r="C90" s="408" t="s">
        <v>22</v>
      </c>
      <c r="D90" s="408"/>
      <c r="E90" s="408"/>
      <c r="F90" s="409"/>
      <c r="G90" s="413">
        <v>254888593.36499998</v>
      </c>
      <c r="H90" s="409"/>
      <c r="I90" s="409">
        <v>254888593.36499998</v>
      </c>
      <c r="J90" s="410"/>
      <c r="K90" s="410"/>
      <c r="L90" s="410"/>
      <c r="M90" s="410"/>
      <c r="N90" s="410"/>
      <c r="O90" s="410"/>
      <c r="P90" s="410"/>
      <c r="Q90" s="410"/>
      <c r="R90" s="410"/>
      <c r="S90" s="411"/>
    </row>
    <row r="91" spans="1:19" s="404" customFormat="1" ht="11.25">
      <c r="A91" s="412">
        <v>2.3</v>
      </c>
      <c r="B91" s="407" t="s">
        <v>128</v>
      </c>
      <c r="C91" s="408" t="s">
        <v>22</v>
      </c>
      <c r="D91" s="408"/>
      <c r="E91" s="408"/>
      <c r="F91" s="409"/>
      <c r="G91" s="413">
        <v>36000000</v>
      </c>
      <c r="H91" s="409"/>
      <c r="I91" s="409">
        <v>36000000</v>
      </c>
      <c r="J91" s="410"/>
      <c r="K91" s="410"/>
      <c r="L91" s="410"/>
      <c r="M91" s="410"/>
      <c r="N91" s="410"/>
      <c r="O91" s="410"/>
      <c r="P91" s="410"/>
      <c r="Q91" s="410"/>
      <c r="R91" s="410"/>
      <c r="S91" s="411"/>
    </row>
    <row r="92" spans="1:19" s="404" customFormat="1" ht="11.25">
      <c r="A92" s="412">
        <v>2.4</v>
      </c>
      <c r="B92" s="407" t="s">
        <v>127</v>
      </c>
      <c r="C92" s="408" t="s">
        <v>22</v>
      </c>
      <c r="D92" s="408"/>
      <c r="E92" s="408"/>
      <c r="F92" s="409"/>
      <c r="G92" s="413">
        <v>196793069.13500002</v>
      </c>
      <c r="H92" s="409"/>
      <c r="I92" s="409">
        <v>196793069.13500002</v>
      </c>
      <c r="J92" s="410"/>
      <c r="K92" s="410"/>
      <c r="L92" s="410"/>
      <c r="M92" s="410"/>
      <c r="N92" s="410"/>
      <c r="O92" s="410"/>
      <c r="P92" s="410"/>
      <c r="Q92" s="410"/>
      <c r="R92" s="410"/>
      <c r="S92" s="411"/>
    </row>
    <row r="93" spans="1:19" s="404" customFormat="1" ht="11.25">
      <c r="A93" s="392" t="s">
        <v>131</v>
      </c>
      <c r="B93" s="414" t="s">
        <v>108</v>
      </c>
      <c r="C93" s="381" t="s">
        <v>22</v>
      </c>
      <c r="D93" s="381"/>
      <c r="E93" s="381"/>
      <c r="F93" s="381"/>
      <c r="G93" s="382">
        <v>10000000</v>
      </c>
      <c r="H93" s="381"/>
      <c r="I93" s="382">
        <v>10000000</v>
      </c>
      <c r="J93" s="381"/>
      <c r="K93" s="381"/>
      <c r="L93" s="381"/>
      <c r="M93" s="381"/>
      <c r="N93" s="381"/>
      <c r="O93" s="381"/>
      <c r="P93" s="381"/>
      <c r="Q93" s="381"/>
      <c r="R93" s="381"/>
      <c r="S93" s="381"/>
    </row>
    <row r="94" spans="1:19" s="404" customFormat="1" ht="11.25">
      <c r="A94" s="392" t="s">
        <v>132</v>
      </c>
      <c r="B94" s="414" t="s">
        <v>109</v>
      </c>
      <c r="C94" s="381" t="s">
        <v>22</v>
      </c>
      <c r="D94" s="381"/>
      <c r="E94" s="381"/>
      <c r="F94" s="381"/>
      <c r="G94" s="382">
        <v>80000000</v>
      </c>
      <c r="H94" s="381"/>
      <c r="I94" s="382">
        <v>80000000</v>
      </c>
      <c r="J94" s="381"/>
      <c r="K94" s="381"/>
      <c r="L94" s="381"/>
      <c r="M94" s="381"/>
      <c r="N94" s="381"/>
      <c r="O94" s="381"/>
      <c r="P94" s="381"/>
      <c r="Q94" s="381"/>
      <c r="R94" s="381"/>
      <c r="S94" s="381"/>
    </row>
    <row r="95" spans="1:19" s="404" customFormat="1" ht="11.25">
      <c r="A95" s="392" t="s">
        <v>133</v>
      </c>
      <c r="B95" s="414" t="s">
        <v>130</v>
      </c>
      <c r="C95" s="381" t="s">
        <v>22</v>
      </c>
      <c r="D95" s="381"/>
      <c r="E95" s="381"/>
      <c r="F95" s="381"/>
      <c r="G95" s="382">
        <v>10000000</v>
      </c>
      <c r="H95" s="381"/>
      <c r="I95" s="382">
        <v>10000000</v>
      </c>
      <c r="J95" s="381"/>
      <c r="K95" s="381"/>
      <c r="L95" s="381"/>
      <c r="M95" s="381"/>
      <c r="N95" s="381"/>
      <c r="O95" s="381"/>
      <c r="P95" s="381"/>
      <c r="Q95" s="381"/>
      <c r="R95" s="381"/>
      <c r="S95" s="381"/>
    </row>
    <row r="96" spans="1:19" s="404" customFormat="1" ht="21">
      <c r="A96" s="392" t="s">
        <v>134</v>
      </c>
      <c r="B96" s="414" t="s">
        <v>120</v>
      </c>
      <c r="C96" s="381" t="s">
        <v>22</v>
      </c>
      <c r="D96" s="381"/>
      <c r="E96" s="381"/>
      <c r="F96" s="381"/>
      <c r="G96" s="382">
        <v>10000000</v>
      </c>
      <c r="H96" s="381"/>
      <c r="I96" s="382">
        <v>10000000</v>
      </c>
      <c r="J96" s="381"/>
      <c r="K96" s="381"/>
      <c r="L96" s="381"/>
      <c r="M96" s="381"/>
      <c r="N96" s="381"/>
      <c r="O96" s="381"/>
      <c r="P96" s="381"/>
      <c r="Q96" s="381"/>
      <c r="R96" s="381"/>
      <c r="S96" s="381"/>
    </row>
    <row r="97" spans="1:19" s="404" customFormat="1" ht="11.25">
      <c r="A97" s="392" t="s">
        <v>135</v>
      </c>
      <c r="B97" s="414" t="s">
        <v>442</v>
      </c>
      <c r="C97" s="381" t="s">
        <v>22</v>
      </c>
      <c r="D97" s="381"/>
      <c r="E97" s="381"/>
      <c r="F97" s="381"/>
      <c r="G97" s="382">
        <v>20000000</v>
      </c>
      <c r="H97" s="381"/>
      <c r="I97" s="382">
        <v>20000000</v>
      </c>
      <c r="J97" s="381"/>
      <c r="K97" s="381"/>
      <c r="L97" s="381"/>
      <c r="M97" s="381"/>
      <c r="N97" s="381"/>
      <c r="O97" s="381"/>
      <c r="P97" s="381"/>
      <c r="Q97" s="381"/>
      <c r="R97" s="381"/>
      <c r="S97" s="381"/>
    </row>
    <row r="98" spans="1:22" ht="12" thickBot="1">
      <c r="A98" s="415"/>
      <c r="B98" s="416" t="s">
        <v>202</v>
      </c>
      <c r="C98" s="417"/>
      <c r="D98" s="417"/>
      <c r="E98" s="417"/>
      <c r="F98" s="418"/>
      <c r="G98" s="418">
        <v>8757419273.928104</v>
      </c>
      <c r="H98" s="418">
        <v>10671304071.578106</v>
      </c>
      <c r="I98" s="418">
        <v>8757419273.928104</v>
      </c>
      <c r="J98" s="418">
        <v>2043884797.65</v>
      </c>
      <c r="K98" s="418"/>
      <c r="L98" s="418"/>
      <c r="M98" s="418"/>
      <c r="N98" s="418"/>
      <c r="O98" s="418"/>
      <c r="P98" s="418"/>
      <c r="Q98" s="418"/>
      <c r="R98" s="418"/>
      <c r="S98" s="419"/>
      <c r="T98" s="353"/>
      <c r="U98" s="353"/>
      <c r="V98" s="353"/>
    </row>
    <row r="99" spans="1:22" ht="12" thickTop="1">
      <c r="A99" s="420"/>
      <c r="B99" s="421"/>
      <c r="C99" s="422"/>
      <c r="D99" s="422"/>
      <c r="E99" s="422"/>
      <c r="F99" s="423"/>
      <c r="G99" s="423"/>
      <c r="H99" s="424"/>
      <c r="I99" s="353"/>
      <c r="J99" s="425"/>
      <c r="K99" s="353"/>
      <c r="L99" s="353"/>
      <c r="M99" s="426"/>
      <c r="N99" s="426"/>
      <c r="O99" s="353"/>
      <c r="P99" s="353"/>
      <c r="Q99" s="353"/>
      <c r="R99" s="353"/>
      <c r="S99" s="353"/>
      <c r="T99" s="353"/>
      <c r="U99" s="353"/>
      <c r="V99" s="353"/>
    </row>
    <row r="100" spans="1:22" ht="11.25">
      <c r="A100" s="427" t="s">
        <v>203</v>
      </c>
      <c r="B100" s="427" t="s">
        <v>213</v>
      </c>
      <c r="C100" s="428"/>
      <c r="D100" s="353"/>
      <c r="E100" s="353"/>
      <c r="F100" s="425"/>
      <c r="G100" s="429"/>
      <c r="H100" s="353"/>
      <c r="I100" s="353"/>
      <c r="J100" s="425"/>
      <c r="K100" s="353"/>
      <c r="L100" s="353"/>
      <c r="M100" s="426"/>
      <c r="N100" s="426"/>
      <c r="O100" s="353"/>
      <c r="P100" s="353"/>
      <c r="Q100" s="353"/>
      <c r="R100" s="353"/>
      <c r="S100" s="353"/>
      <c r="T100" s="353"/>
      <c r="U100" s="353"/>
      <c r="V100" s="353"/>
    </row>
    <row r="101" spans="1:22" ht="11.25">
      <c r="A101" s="353"/>
      <c r="B101" s="430" t="s">
        <v>204</v>
      </c>
      <c r="C101" s="353"/>
      <c r="D101" s="353"/>
      <c r="E101" s="353"/>
      <c r="F101" s="425"/>
      <c r="G101" s="353"/>
      <c r="H101" s="353"/>
      <c r="I101" s="353"/>
      <c r="J101" s="425"/>
      <c r="K101" s="353"/>
      <c r="L101" s="353"/>
      <c r="M101" s="426"/>
      <c r="N101" s="426"/>
      <c r="O101" s="353"/>
      <c r="P101" s="353"/>
      <c r="Q101" s="353"/>
      <c r="R101" s="353"/>
      <c r="S101" s="353"/>
      <c r="T101" s="353"/>
      <c r="U101" s="353"/>
      <c r="V101" s="353"/>
    </row>
    <row r="102" spans="1:22" ht="21.75">
      <c r="A102" s="353"/>
      <c r="B102" s="431" t="s">
        <v>205</v>
      </c>
      <c r="C102" s="353"/>
      <c r="D102" s="353"/>
      <c r="E102" s="353"/>
      <c r="F102" s="425"/>
      <c r="G102" s="353"/>
      <c r="H102" s="353"/>
      <c r="I102" s="353"/>
      <c r="J102" s="425"/>
      <c r="K102" s="353"/>
      <c r="L102" s="353"/>
      <c r="M102" s="426"/>
      <c r="N102" s="426"/>
      <c r="O102" s="353"/>
      <c r="P102" s="353"/>
      <c r="Q102" s="353"/>
      <c r="R102" s="353"/>
      <c r="S102" s="353"/>
      <c r="T102" s="353"/>
      <c r="U102" s="353"/>
      <c r="V102" s="353"/>
    </row>
    <row r="103" spans="1:22" ht="11.25">
      <c r="A103" s="353"/>
      <c r="B103" s="353"/>
      <c r="C103" s="353"/>
      <c r="D103" s="353"/>
      <c r="E103" s="353"/>
      <c r="F103" s="425"/>
      <c r="G103" s="353"/>
      <c r="H103" s="353"/>
      <c r="I103" s="353"/>
      <c r="J103" s="425"/>
      <c r="K103" s="353"/>
      <c r="L103" s="353"/>
      <c r="M103" s="426"/>
      <c r="N103" s="426"/>
      <c r="O103" s="353"/>
      <c r="P103" s="353"/>
      <c r="Q103" s="353"/>
      <c r="R103" s="353"/>
      <c r="S103" s="353"/>
      <c r="T103" s="353"/>
      <c r="U103" s="353"/>
      <c r="V103" s="353"/>
    </row>
    <row r="104" spans="6:22" ht="11.25">
      <c r="F104" s="432"/>
      <c r="M104" s="433"/>
      <c r="N104" s="433"/>
      <c r="T104" s="353"/>
      <c r="U104" s="353"/>
      <c r="V104" s="353"/>
    </row>
    <row r="105" spans="6:22" ht="11.25">
      <c r="F105" s="432"/>
      <c r="M105" s="433"/>
      <c r="N105" s="433"/>
      <c r="T105" s="353"/>
      <c r="U105" s="353"/>
      <c r="V105" s="353"/>
    </row>
    <row r="106" spans="6:22" ht="11.25">
      <c r="F106" s="432"/>
      <c r="M106" s="433"/>
      <c r="N106" s="433"/>
      <c r="T106" s="353"/>
      <c r="U106" s="353"/>
      <c r="V106" s="353"/>
    </row>
    <row r="107" spans="6:22" ht="11.25">
      <c r="F107" s="432"/>
      <c r="M107" s="433"/>
      <c r="N107" s="433"/>
      <c r="T107" s="353"/>
      <c r="U107" s="353"/>
      <c r="V107" s="353"/>
    </row>
    <row r="108" spans="6:22" ht="11.25">
      <c r="F108" s="432"/>
      <c r="M108" s="433"/>
      <c r="N108" s="433"/>
      <c r="T108" s="353"/>
      <c r="U108" s="353"/>
      <c r="V108" s="353"/>
    </row>
    <row r="109" spans="6:22" ht="11.25">
      <c r="F109" s="432"/>
      <c r="M109" s="433"/>
      <c r="N109" s="433"/>
      <c r="T109" s="353"/>
      <c r="U109" s="353"/>
      <c r="V109" s="353"/>
    </row>
  </sheetData>
  <sheetProtection/>
  <mergeCells count="13">
    <mergeCell ref="A1:S1"/>
    <mergeCell ref="E2:E3"/>
    <mergeCell ref="A2:A3"/>
    <mergeCell ref="B2:B3"/>
    <mergeCell ref="C2:C3"/>
    <mergeCell ref="D2:D3"/>
    <mergeCell ref="N2:N3"/>
    <mergeCell ref="O2:S2"/>
    <mergeCell ref="F2:F3"/>
    <mergeCell ref="G2:G3"/>
    <mergeCell ref="H2:H3"/>
    <mergeCell ref="I2:J2"/>
    <mergeCell ref="M2:M3"/>
  </mergeCells>
  <printOptions/>
  <pageMargins left="0.2" right="0.2" top="0.2" bottom="0.17" header="0.17" footer="0.17"/>
  <pageSetup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2018-03-21T07:32:47Z</dcterms:modified>
  <cp:category/>
  <cp:version/>
  <cp:contentType/>
  <cp:contentStatus/>
</cp:coreProperties>
</file>